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F9D8CE9-1DAB-4690-8076-12C5DFD6F4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様式第1号）二酸化炭素排出量（毎月入力用　全事業所）" sheetId="4" r:id="rId1"/>
    <sheet name="（様式第2号）二酸化炭素排出量の目標（全事業所）" sheetId="12" r:id="rId2"/>
    <sheet name="（様式第8号）二酸化炭素排出状況（過年度実績　全事業所）" sheetId="16" r:id="rId3"/>
    <sheet name="【参考】二酸化炭素排出状況（毎月入力用　市内事業所）" sheetId="13" r:id="rId4"/>
    <sheet name="【参考】二酸化炭素排出量の目標（市内事業所）" sheetId="15" r:id="rId5"/>
    <sheet name="【参考】二酸化炭素排出状況（過年度実績　市内事業所）" sheetId="17" r:id="rId6"/>
  </sheets>
  <definedNames>
    <definedName name="_xlnm.Print_Area" localSheetId="0">'（様式第1号）二酸化炭素排出量（毎月入力用　全事業所）'!$A$1:$X$112</definedName>
    <definedName name="_xlnm.Print_Area" localSheetId="1">'（様式第2号）二酸化炭素排出量の目標（全事業所）'!$A$1:$T$87</definedName>
    <definedName name="_xlnm.Print_Area" localSheetId="2">'（様式第8号）二酸化炭素排出状況（過年度実績　全事業所）'!$A$1:$Q$86</definedName>
    <definedName name="_xlnm.Print_Area" localSheetId="5">'【参考】二酸化炭素排出状況（過年度実績　市内事業所）'!$A$1:$Q$88</definedName>
    <definedName name="_xlnm.Print_Area" localSheetId="3">'【参考】二酸化炭素排出状況（毎月入力用　市内事業所）'!$A$1:$X$111</definedName>
    <definedName name="_xlnm.Print_Area" localSheetId="4">'【参考】二酸化炭素排出量の目標（市内事業所）'!$A$1:$T$87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3" l="1"/>
  <c r="Z21" i="13"/>
  <c r="U6" i="17" l="1"/>
  <c r="J10" i="15"/>
  <c r="AD8" i="15" s="1"/>
  <c r="L10" i="15"/>
  <c r="AF8" i="15" s="1"/>
  <c r="G10" i="15"/>
  <c r="AB8" i="15" s="1"/>
  <c r="Z6" i="15"/>
  <c r="U5" i="16"/>
  <c r="Z7" i="12"/>
  <c r="E8" i="12" l="1"/>
  <c r="E7" i="15"/>
  <c r="G7" i="15" l="1"/>
  <c r="AB7" i="15" s="1"/>
  <c r="Z7" i="15"/>
  <c r="G8" i="12"/>
  <c r="AB8" i="12" s="1"/>
  <c r="Z8" i="12"/>
  <c r="C7" i="17"/>
  <c r="U7" i="17" s="1"/>
  <c r="C6" i="16"/>
  <c r="U6" i="16" s="1"/>
  <c r="M22" i="12"/>
  <c r="I3" i="12" s="1"/>
  <c r="E7" i="17" l="1"/>
  <c r="W7" i="17" s="1"/>
  <c r="J7" i="15" l="1"/>
  <c r="AD7" i="15" s="1"/>
  <c r="G7" i="17" l="1"/>
  <c r="Y7" i="17" s="1"/>
  <c r="L7" i="15"/>
  <c r="AF7" i="15" s="1"/>
  <c r="I7" i="17" l="1"/>
  <c r="AA7" i="17" s="1"/>
  <c r="N7" i="15"/>
  <c r="AH7" i="15" s="1"/>
  <c r="K7" i="17" l="1"/>
  <c r="AC7" i="17" s="1"/>
  <c r="P7" i="15"/>
  <c r="AJ7" i="15" s="1"/>
  <c r="M7" i="17" l="1"/>
  <c r="AE7" i="17" s="1"/>
  <c r="R7" i="15"/>
  <c r="M13" i="4"/>
  <c r="O7" i="17" l="1"/>
  <c r="AG7" i="17" s="1"/>
  <c r="AL7" i="15"/>
  <c r="L10" i="13"/>
  <c r="O11" i="4"/>
  <c r="AN17" i="13" l="1"/>
  <c r="AP21" i="13"/>
  <c r="AN21" i="13"/>
  <c r="AP19" i="13"/>
  <c r="AN19" i="13"/>
  <c r="AP17" i="13"/>
  <c r="AP15" i="13"/>
  <c r="AN15" i="13"/>
  <c r="AP11" i="13"/>
  <c r="AN11" i="13"/>
  <c r="AP9" i="13"/>
  <c r="AN9" i="13"/>
  <c r="Z19" i="13"/>
  <c r="Z17" i="13"/>
  <c r="Z15" i="13"/>
  <c r="Z13" i="13"/>
  <c r="Z11" i="13"/>
  <c r="Z9" i="13"/>
  <c r="Z22" i="4"/>
  <c r="Z20" i="4"/>
  <c r="Z18" i="4"/>
  <c r="Z16" i="4"/>
  <c r="Z14" i="4"/>
  <c r="Z12" i="4"/>
  <c r="Z10" i="4"/>
  <c r="Q11" i="4"/>
  <c r="G22" i="13" l="1"/>
  <c r="H22" i="13"/>
  <c r="I22" i="13"/>
  <c r="J22" i="13"/>
  <c r="K22" i="13"/>
  <c r="L22" i="13"/>
  <c r="M22" i="13"/>
  <c r="N22" i="13"/>
  <c r="O22" i="13"/>
  <c r="P22" i="13"/>
  <c r="Q22" i="13"/>
  <c r="F22" i="13"/>
  <c r="G20" i="13"/>
  <c r="H20" i="13"/>
  <c r="I20" i="13"/>
  <c r="J20" i="13"/>
  <c r="K20" i="13"/>
  <c r="L20" i="13"/>
  <c r="M20" i="13"/>
  <c r="N20" i="13"/>
  <c r="O20" i="13"/>
  <c r="P20" i="13"/>
  <c r="Q20" i="13"/>
  <c r="F20" i="13"/>
  <c r="G18" i="13"/>
  <c r="H18" i="13"/>
  <c r="I18" i="13"/>
  <c r="J18" i="13"/>
  <c r="K18" i="13"/>
  <c r="L18" i="13"/>
  <c r="M18" i="13"/>
  <c r="N18" i="13"/>
  <c r="O18" i="13"/>
  <c r="P18" i="13"/>
  <c r="Q18" i="13"/>
  <c r="F18" i="13"/>
  <c r="G16" i="13"/>
  <c r="H16" i="13"/>
  <c r="I16" i="13"/>
  <c r="J16" i="13"/>
  <c r="K16" i="13"/>
  <c r="L16" i="13"/>
  <c r="M16" i="13"/>
  <c r="N16" i="13"/>
  <c r="O16" i="13"/>
  <c r="P16" i="13"/>
  <c r="Q16" i="13"/>
  <c r="F16" i="13"/>
  <c r="G14" i="13"/>
  <c r="H14" i="13"/>
  <c r="I14" i="13"/>
  <c r="J14" i="13"/>
  <c r="K14" i="13"/>
  <c r="L14" i="13"/>
  <c r="M14" i="13"/>
  <c r="N14" i="13"/>
  <c r="O14" i="13"/>
  <c r="P14" i="13"/>
  <c r="Q14" i="13"/>
  <c r="F14" i="13"/>
  <c r="G12" i="13"/>
  <c r="H12" i="13"/>
  <c r="I12" i="13"/>
  <c r="J12" i="13"/>
  <c r="K12" i="13"/>
  <c r="L12" i="13"/>
  <c r="M12" i="13"/>
  <c r="N12" i="13"/>
  <c r="O12" i="13"/>
  <c r="P12" i="13"/>
  <c r="Q12" i="13"/>
  <c r="F12" i="13"/>
  <c r="G10" i="13"/>
  <c r="H10" i="13"/>
  <c r="I10" i="13"/>
  <c r="J10" i="13"/>
  <c r="K10" i="13"/>
  <c r="M10" i="13"/>
  <c r="N10" i="13"/>
  <c r="O10" i="13"/>
  <c r="P10" i="13"/>
  <c r="F10" i="13"/>
  <c r="G23" i="4"/>
  <c r="H23" i="4"/>
  <c r="I23" i="4"/>
  <c r="J23" i="4"/>
  <c r="K23" i="4"/>
  <c r="L23" i="4"/>
  <c r="M23" i="4"/>
  <c r="N23" i="4"/>
  <c r="O23" i="4"/>
  <c r="P23" i="4"/>
  <c r="Q23" i="4"/>
  <c r="F23" i="4"/>
  <c r="G21" i="4"/>
  <c r="H21" i="4"/>
  <c r="I21" i="4"/>
  <c r="J21" i="4"/>
  <c r="K21" i="4"/>
  <c r="L21" i="4"/>
  <c r="M21" i="4"/>
  <c r="N21" i="4"/>
  <c r="O21" i="4"/>
  <c r="P21" i="4"/>
  <c r="Q21" i="4"/>
  <c r="F21" i="4"/>
  <c r="G19" i="4"/>
  <c r="H19" i="4"/>
  <c r="I19" i="4"/>
  <c r="J19" i="4"/>
  <c r="K19" i="4"/>
  <c r="L19" i="4"/>
  <c r="M19" i="4"/>
  <c r="N19" i="4"/>
  <c r="O19" i="4"/>
  <c r="P19" i="4"/>
  <c r="Q19" i="4"/>
  <c r="F19" i="4"/>
  <c r="R12" i="13" l="1"/>
  <c r="T11" i="13" s="1"/>
  <c r="G17" i="4"/>
  <c r="H17" i="4"/>
  <c r="I17" i="4"/>
  <c r="J17" i="4"/>
  <c r="K17" i="4"/>
  <c r="L17" i="4"/>
  <c r="M17" i="4"/>
  <c r="N17" i="4"/>
  <c r="O17" i="4"/>
  <c r="P17" i="4"/>
  <c r="Q17" i="4"/>
  <c r="F17" i="4"/>
  <c r="G15" i="4"/>
  <c r="H15" i="4"/>
  <c r="I15" i="4"/>
  <c r="J15" i="4"/>
  <c r="K15" i="4"/>
  <c r="L15" i="4"/>
  <c r="M15" i="4"/>
  <c r="N15" i="4"/>
  <c r="O15" i="4"/>
  <c r="P15" i="4"/>
  <c r="Q15" i="4"/>
  <c r="F15" i="4"/>
  <c r="G13" i="4"/>
  <c r="H13" i="4"/>
  <c r="I13" i="4"/>
  <c r="J13" i="4"/>
  <c r="K13" i="4"/>
  <c r="L13" i="4"/>
  <c r="N13" i="4"/>
  <c r="O13" i="4"/>
  <c r="P13" i="4"/>
  <c r="Q13" i="4"/>
  <c r="F13" i="4"/>
  <c r="G11" i="4"/>
  <c r="H11" i="4"/>
  <c r="I11" i="4"/>
  <c r="J11" i="4"/>
  <c r="K11" i="4"/>
  <c r="L11" i="4"/>
  <c r="M11" i="4"/>
  <c r="N11" i="4"/>
  <c r="P11" i="4"/>
  <c r="F11" i="4"/>
  <c r="R8" i="4"/>
  <c r="E15" i="16"/>
  <c r="R11" i="4" l="1"/>
  <c r="T10" i="4" s="1"/>
  <c r="R17" i="4"/>
  <c r="T16" i="4" s="1"/>
  <c r="R13" i="4"/>
  <c r="T12" i="4" s="1"/>
  <c r="R24" i="13"/>
  <c r="C17" i="17" s="1"/>
  <c r="C8" i="16"/>
  <c r="R10" i="15"/>
  <c r="AL8" i="15" s="1"/>
  <c r="T24" i="13" l="1"/>
  <c r="AP22" i="4"/>
  <c r="AN22" i="4"/>
  <c r="AP20" i="4"/>
  <c r="AN20" i="4"/>
  <c r="AP18" i="4"/>
  <c r="AN18" i="4"/>
  <c r="AP16" i="4"/>
  <c r="AN16" i="4"/>
  <c r="AN14" i="4"/>
  <c r="AP12" i="4"/>
  <c r="AN12" i="4"/>
  <c r="AP10" i="4"/>
  <c r="AN10" i="4"/>
  <c r="O16" i="17" l="1"/>
  <c r="O18" i="17" s="1"/>
  <c r="M16" i="17"/>
  <c r="M18" i="17" s="1"/>
  <c r="K16" i="17"/>
  <c r="K18" i="17" s="1"/>
  <c r="I16" i="17"/>
  <c r="I18" i="17" s="1"/>
  <c r="G16" i="17"/>
  <c r="G18" i="17" s="1"/>
  <c r="E16" i="17"/>
  <c r="E18" i="17" s="1"/>
  <c r="C6" i="17"/>
  <c r="O15" i="16"/>
  <c r="O17" i="16" s="1"/>
  <c r="M15" i="16"/>
  <c r="M17" i="16" s="1"/>
  <c r="K15" i="16"/>
  <c r="K17" i="16" s="1"/>
  <c r="I15" i="16"/>
  <c r="I17" i="16" s="1"/>
  <c r="G15" i="16"/>
  <c r="G17" i="16" s="1"/>
  <c r="E17" i="16"/>
  <c r="C5" i="16"/>
  <c r="M39" i="15" l="1"/>
  <c r="M30" i="15"/>
  <c r="M21" i="15"/>
  <c r="G39" i="15"/>
  <c r="D35" i="15" s="1"/>
  <c r="G30" i="15"/>
  <c r="D26" i="15" s="1"/>
  <c r="G21" i="15"/>
  <c r="D17" i="15" s="1"/>
  <c r="O20" i="15"/>
  <c r="O29" i="15"/>
  <c r="O38" i="15"/>
  <c r="E6" i="15"/>
  <c r="G22" i="12"/>
  <c r="D18" i="12" s="1"/>
  <c r="G11" i="12"/>
  <c r="AB9" i="12" s="1"/>
  <c r="M40" i="12"/>
  <c r="M31" i="12"/>
  <c r="G40" i="12"/>
  <c r="D36" i="12" s="1"/>
  <c r="G31" i="12"/>
  <c r="D27" i="12" s="1"/>
  <c r="E7" i="12"/>
  <c r="O30" i="15" l="1"/>
  <c r="O39" i="15"/>
  <c r="H2" i="15"/>
  <c r="G2" i="17"/>
  <c r="G2" i="16"/>
  <c r="O21" i="15"/>
  <c r="J11" i="12"/>
  <c r="AD9" i="12" s="1"/>
  <c r="L11" i="12"/>
  <c r="AF9" i="12" s="1"/>
  <c r="N11" i="12"/>
  <c r="AH9" i="12" s="1"/>
  <c r="P11" i="12"/>
  <c r="AJ9" i="12" s="1"/>
  <c r="R11" i="12"/>
  <c r="AL9" i="12" s="1"/>
  <c r="K5" i="13" l="1"/>
  <c r="K6" i="4"/>
  <c r="F5" i="13" l="1"/>
  <c r="J8" i="12" l="1"/>
  <c r="AD8" i="12" s="1"/>
  <c r="E6" i="16"/>
  <c r="W6" i="16" s="1"/>
  <c r="AF39" i="15"/>
  <c r="AF30" i="15"/>
  <c r="AF20" i="15"/>
  <c r="L8" i="12" l="1"/>
  <c r="AF8" i="12" s="1"/>
  <c r="G6" i="16"/>
  <c r="Y6" i="16" s="1"/>
  <c r="O39" i="12"/>
  <c r="O40" i="12" s="1"/>
  <c r="O30" i="12"/>
  <c r="O31" i="12" s="1"/>
  <c r="O21" i="12"/>
  <c r="O22" i="12" s="1"/>
  <c r="N8" i="12" l="1"/>
  <c r="AH8" i="12" s="1"/>
  <c r="I6" i="16"/>
  <c r="AA6" i="16" s="1"/>
  <c r="AF21" i="12"/>
  <c r="AF31" i="12"/>
  <c r="AF40" i="12"/>
  <c r="P10" i="15"/>
  <c r="AJ8" i="15" s="1"/>
  <c r="N10" i="15"/>
  <c r="AH8" i="15" s="1"/>
  <c r="E9" i="15"/>
  <c r="R21" i="13"/>
  <c r="R19" i="13"/>
  <c r="R17" i="13"/>
  <c r="R15" i="13"/>
  <c r="R13" i="13"/>
  <c r="R11" i="13"/>
  <c r="R9" i="13"/>
  <c r="S7" i="13"/>
  <c r="J8" i="13" s="1"/>
  <c r="R7" i="13"/>
  <c r="P8" i="12" l="1"/>
  <c r="AJ8" i="12" s="1"/>
  <c r="K6" i="16"/>
  <c r="AC6" i="16" s="1"/>
  <c r="F8" i="13"/>
  <c r="F23" i="13" s="1"/>
  <c r="F25" i="13" s="1"/>
  <c r="K8" i="13"/>
  <c r="K23" i="13" s="1"/>
  <c r="K25" i="13" s="1"/>
  <c r="L8" i="13"/>
  <c r="L23" i="13" s="1"/>
  <c r="L25" i="13" s="1"/>
  <c r="M8" i="13"/>
  <c r="M23" i="13" s="1"/>
  <c r="M25" i="13" s="1"/>
  <c r="N8" i="13"/>
  <c r="N23" i="13" s="1"/>
  <c r="N25" i="13" s="1"/>
  <c r="G8" i="13"/>
  <c r="G23" i="13" s="1"/>
  <c r="G25" i="13" s="1"/>
  <c r="O8" i="13"/>
  <c r="O23" i="13" s="1"/>
  <c r="O25" i="13" s="1"/>
  <c r="H8" i="13"/>
  <c r="H23" i="13" s="1"/>
  <c r="H25" i="13" s="1"/>
  <c r="P8" i="13"/>
  <c r="P23" i="13" s="1"/>
  <c r="P25" i="13" s="1"/>
  <c r="I8" i="13"/>
  <c r="I23" i="13" s="1"/>
  <c r="I25" i="13" s="1"/>
  <c r="Q8" i="13"/>
  <c r="R10" i="13"/>
  <c r="R22" i="13"/>
  <c r="R14" i="13"/>
  <c r="R16" i="13"/>
  <c r="R18" i="13"/>
  <c r="J23" i="13"/>
  <c r="J25" i="13" s="1"/>
  <c r="R20" i="13"/>
  <c r="C10" i="17"/>
  <c r="R25" i="4"/>
  <c r="C16" i="16" s="1"/>
  <c r="R8" i="12" l="1"/>
  <c r="M6" i="16"/>
  <c r="AE6" i="16" s="1"/>
  <c r="C12" i="17"/>
  <c r="T15" i="13"/>
  <c r="C11" i="17"/>
  <c r="T13" i="13"/>
  <c r="C15" i="17"/>
  <c r="T21" i="13"/>
  <c r="C9" i="17"/>
  <c r="T9" i="13"/>
  <c r="C14" i="17"/>
  <c r="T19" i="13"/>
  <c r="C13" i="17"/>
  <c r="T17" i="13"/>
  <c r="Q23" i="13"/>
  <c r="Q25" i="13" s="1"/>
  <c r="R8" i="13"/>
  <c r="T7" i="13" s="1"/>
  <c r="S8" i="4"/>
  <c r="T25" i="4"/>
  <c r="E10" i="12" s="1"/>
  <c r="O6" i="16" l="1"/>
  <c r="AG6" i="16" s="1"/>
  <c r="AL8" i="12"/>
  <c r="T23" i="13"/>
  <c r="E8" i="15" s="1"/>
  <c r="N9" i="4"/>
  <c r="O9" i="4"/>
  <c r="Q9" i="4"/>
  <c r="F9" i="4"/>
  <c r="F24" i="4" s="1"/>
  <c r="F26" i="4" s="1"/>
  <c r="G9" i="4"/>
  <c r="H9" i="4"/>
  <c r="I9" i="4"/>
  <c r="L9" i="4"/>
  <c r="P9" i="4"/>
  <c r="J9" i="4"/>
  <c r="K9" i="4"/>
  <c r="M9" i="4"/>
  <c r="R23" i="13"/>
  <c r="R25" i="13" s="1"/>
  <c r="C8" i="17"/>
  <c r="C16" i="17" s="1"/>
  <c r="C18" i="17" s="1"/>
  <c r="T25" i="13" l="1"/>
  <c r="R9" i="4"/>
  <c r="T8" i="4" s="1"/>
  <c r="K19" i="17"/>
  <c r="I19" i="17"/>
  <c r="M19" i="17"/>
  <c r="O19" i="17"/>
  <c r="G19" i="17"/>
  <c r="E19" i="17"/>
  <c r="R22" i="4"/>
  <c r="R20" i="4"/>
  <c r="R18" i="4"/>
  <c r="R16" i="4"/>
  <c r="R14" i="4"/>
  <c r="R12" i="4"/>
  <c r="R10" i="4"/>
  <c r="R23" i="4" l="1"/>
  <c r="C9" i="16"/>
  <c r="R21" i="4"/>
  <c r="R15" i="4"/>
  <c r="R19" i="4"/>
  <c r="I24" i="4"/>
  <c r="I26" i="4" s="1"/>
  <c r="N24" i="4"/>
  <c r="N26" i="4" s="1"/>
  <c r="J24" i="4"/>
  <c r="J26" i="4" s="1"/>
  <c r="P24" i="4"/>
  <c r="P26" i="4" s="1"/>
  <c r="L24" i="4"/>
  <c r="L26" i="4" s="1"/>
  <c r="H24" i="4"/>
  <c r="H26" i="4" s="1"/>
  <c r="O24" i="4"/>
  <c r="O26" i="4" s="1"/>
  <c r="K24" i="4"/>
  <c r="K26" i="4" s="1"/>
  <c r="Q24" i="4"/>
  <c r="Q26" i="4" s="1"/>
  <c r="M24" i="4"/>
  <c r="M26" i="4" s="1"/>
  <c r="C11" i="16"/>
  <c r="C14" i="16" l="1"/>
  <c r="T22" i="4"/>
  <c r="C12" i="16"/>
  <c r="T18" i="4"/>
  <c r="C10" i="16"/>
  <c r="T14" i="4"/>
  <c r="T24" i="4" s="1"/>
  <c r="C13" i="16"/>
  <c r="T20" i="4"/>
  <c r="E10" i="15"/>
  <c r="G24" i="4"/>
  <c r="G26" i="4" s="1"/>
  <c r="Z8" i="15" l="1"/>
  <c r="J11" i="15"/>
  <c r="E9" i="12"/>
  <c r="E11" i="12" s="1"/>
  <c r="Z9" i="12" s="1"/>
  <c r="T26" i="4"/>
  <c r="R24" i="4"/>
  <c r="R26" i="4" s="1"/>
  <c r="C7" i="16"/>
  <c r="C15" i="16" s="1"/>
  <c r="C17" i="16" s="1"/>
  <c r="K22" i="15"/>
  <c r="K23" i="15" s="1"/>
  <c r="K31" i="15"/>
  <c r="K32" i="15" s="1"/>
  <c r="K40" i="15"/>
  <c r="K41" i="15" s="1"/>
  <c r="R11" i="15"/>
  <c r="L11" i="15"/>
  <c r="P11" i="15"/>
  <c r="N11" i="15"/>
  <c r="G11" i="15"/>
  <c r="G12" i="12" l="1"/>
  <c r="K32" i="12"/>
  <c r="K33" i="12" s="1"/>
  <c r="K23" i="12"/>
  <c r="K24" i="12" s="1"/>
  <c r="J12" i="12"/>
  <c r="K41" i="12"/>
  <c r="K42" i="12" s="1"/>
  <c r="G18" i="16"/>
  <c r="E18" i="16"/>
  <c r="I18" i="16"/>
  <c r="M18" i="16"/>
  <c r="O18" i="16"/>
  <c r="K18" i="16"/>
  <c r="L12" i="12"/>
  <c r="R12" i="12"/>
  <c r="P12" i="12"/>
  <c r="N12" i="12"/>
</calcChain>
</file>

<file path=xl/sharedStrings.xml><?xml version="1.0" encoding="utf-8"?>
<sst xmlns="http://schemas.openxmlformats.org/spreadsheetml/2006/main" count="523" uniqueCount="121">
  <si>
    <t>(注)　電気の購入先事業者のコードを、右表にしたがってプルダウンから選択してください。</t>
    <rPh sb="1" eb="2">
      <t>チュウ</t>
    </rPh>
    <rPh sb="4" eb="6">
      <t>デンキ</t>
    </rPh>
    <rPh sb="7" eb="9">
      <t>コウニュウ</t>
    </rPh>
    <rPh sb="9" eb="10">
      <t>サキ</t>
    </rPh>
    <rPh sb="10" eb="13">
      <t>ジギョウシャ</t>
    </rPh>
    <rPh sb="19" eb="20">
      <t>ミギ</t>
    </rPh>
    <rPh sb="20" eb="21">
      <t>ヒョウ</t>
    </rPh>
    <rPh sb="34" eb="36">
      <t>センタク</t>
    </rPh>
    <phoneticPr fontId="2"/>
  </si>
  <si>
    <t>電力事業者
コード(半角)</t>
    <rPh sb="0" eb="2">
      <t>デンリョク</t>
    </rPh>
    <rPh sb="2" eb="5">
      <t>ジギョウシャ</t>
    </rPh>
    <rPh sb="10" eb="12">
      <t>ハンカク</t>
    </rPh>
    <phoneticPr fontId="2"/>
  </si>
  <si>
    <t>４月</t>
    <rPh sb="0" eb="2">
      <t>４ガツ</t>
    </rPh>
    <phoneticPr fontId="2"/>
  </si>
  <si>
    <t>５月</t>
    <rPh sb="0" eb="2">
      <t>５ガツ</t>
    </rPh>
    <phoneticPr fontId="2"/>
  </si>
  <si>
    <t>６月</t>
    <rPh sb="0" eb="2">
      <t>６ガツ</t>
    </rPh>
    <phoneticPr fontId="2"/>
  </si>
  <si>
    <t>７月</t>
    <rPh sb="0" eb="2">
      <t>７ガツ</t>
    </rPh>
    <phoneticPr fontId="2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</si>
  <si>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</si>
  <si>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</si>
  <si>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</si>
  <si>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</si>
  <si>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</si>
  <si>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</si>
  <si>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</si>
  <si>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</si>
  <si>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コード</t>
    <phoneticPr fontId="2"/>
  </si>
  <si>
    <t>電気事業者</t>
    <rPh sb="0" eb="2">
      <t>デンキ</t>
    </rPh>
    <rPh sb="2" eb="5">
      <t>ジギョウシャ</t>
    </rPh>
    <phoneticPr fontId="2"/>
  </si>
  <si>
    <t>排出係数</t>
    <rPh sb="0" eb="2">
      <t>ハイシュツ</t>
    </rPh>
    <rPh sb="2" eb="4">
      <t>ケイスウ</t>
    </rPh>
    <phoneticPr fontId="2"/>
  </si>
  <si>
    <t xml:space="preserve"> 電力</t>
  </si>
  <si>
    <t>実数</t>
    <rPh sb="0" eb="2">
      <t>ジッスウ</t>
    </rPh>
    <phoneticPr fontId="2"/>
  </si>
  <si>
    <t>ｋＷｈ</t>
  </si>
  <si>
    <t>北海道電力(株)</t>
    <rPh sb="0" eb="3">
      <t>ホッカイドウ</t>
    </rPh>
    <rPh sb="3" eb="5">
      <t>デンリョク</t>
    </rPh>
    <rPh sb="5" eb="8">
      <t>カブ</t>
    </rPh>
    <phoneticPr fontId="2"/>
  </si>
  <si>
    <t>東北電力(株)</t>
    <rPh sb="0" eb="2">
      <t>トウホク</t>
    </rPh>
    <rPh sb="2" eb="4">
      <t>デンリョク</t>
    </rPh>
    <rPh sb="4" eb="7">
      <t>カブ</t>
    </rPh>
    <phoneticPr fontId="2"/>
  </si>
  <si>
    <t>東京電力エナジーパートナー(株)</t>
    <rPh sb="0" eb="2">
      <t>トウキョウ</t>
    </rPh>
    <rPh sb="2" eb="4">
      <t>デンリョク</t>
    </rPh>
    <rPh sb="13" eb="16">
      <t>カブ</t>
    </rPh>
    <phoneticPr fontId="2"/>
  </si>
  <si>
    <t xml:space="preserve"> 灯油</t>
  </si>
  <si>
    <t>Ｌ</t>
  </si>
  <si>
    <t>中部電力ミライズ(株)</t>
    <rPh sb="0" eb="2">
      <t>チュウブ</t>
    </rPh>
    <rPh sb="2" eb="4">
      <t>デンリョク</t>
    </rPh>
    <rPh sb="8" eb="11">
      <t>カブ</t>
    </rPh>
    <phoneticPr fontId="2"/>
  </si>
  <si>
    <t>北陸電力(株)</t>
    <rPh sb="0" eb="2">
      <t>ホクリク</t>
    </rPh>
    <rPh sb="2" eb="4">
      <t>デンリョク</t>
    </rPh>
    <rPh sb="4" eb="7">
      <t>カブ</t>
    </rPh>
    <phoneticPr fontId="2"/>
  </si>
  <si>
    <t>関西電力(株)</t>
    <rPh sb="0" eb="2">
      <t>カンサイ</t>
    </rPh>
    <rPh sb="2" eb="4">
      <t>デンリョク</t>
    </rPh>
    <rPh sb="4" eb="7">
      <t>カブ</t>
    </rPh>
    <phoneticPr fontId="2"/>
  </si>
  <si>
    <t>A重油</t>
  </si>
  <si>
    <t>中国電力(株)</t>
    <rPh sb="0" eb="2">
      <t>チュウゴク</t>
    </rPh>
    <rPh sb="2" eb="4">
      <t>デンリョク</t>
    </rPh>
    <rPh sb="4" eb="7">
      <t>カブ</t>
    </rPh>
    <phoneticPr fontId="2"/>
  </si>
  <si>
    <t>四国電力(株)</t>
    <rPh sb="0" eb="2">
      <t>シコク</t>
    </rPh>
    <rPh sb="2" eb="4">
      <t>デンリョク</t>
    </rPh>
    <rPh sb="4" eb="7">
      <t>カブ</t>
    </rPh>
    <phoneticPr fontId="2"/>
  </si>
  <si>
    <t>九州電力(株)</t>
    <rPh sb="0" eb="2">
      <t>キュウシュウ</t>
    </rPh>
    <rPh sb="2" eb="4">
      <t>デンリョク</t>
    </rPh>
    <rPh sb="4" eb="7">
      <t>カブ</t>
    </rPh>
    <phoneticPr fontId="2"/>
  </si>
  <si>
    <t>都市ガス</t>
  </si>
  <si>
    <t>Ｎ㎥</t>
    <phoneticPr fontId="2"/>
  </si>
  <si>
    <t>沖縄電力(株)</t>
    <rPh sb="0" eb="2">
      <t>オキナワ</t>
    </rPh>
    <rPh sb="2" eb="4">
      <t>デンリョク</t>
    </rPh>
    <rPh sb="4" eb="7">
      <t>カブ</t>
    </rPh>
    <phoneticPr fontId="2"/>
  </si>
  <si>
    <t>液化天然ガス
(LNG)</t>
    <phoneticPr fontId="2"/>
  </si>
  <si>
    <t>kg</t>
  </si>
  <si>
    <t>液化石油ガス
(LPG)</t>
    <phoneticPr fontId="2"/>
  </si>
  <si>
    <t>ガソリン</t>
  </si>
  <si>
    <t>軽油</t>
  </si>
  <si>
    <t>-</t>
    <phoneticPr fontId="2"/>
  </si>
  <si>
    <t>カーボン・オフセット</t>
    <phoneticPr fontId="2"/>
  </si>
  <si>
    <t>使用エネルギー</t>
    <rPh sb="0" eb="2">
      <t>シヨウ</t>
    </rPh>
    <phoneticPr fontId="2"/>
  </si>
  <si>
    <t>単位</t>
    <rPh sb="0" eb="2">
      <t>タンイ</t>
    </rPh>
    <phoneticPr fontId="2"/>
  </si>
  <si>
    <t>年度ごとの増減率（％）
(基準年度比)</t>
    <rPh sb="0" eb="2">
      <t>ネンド</t>
    </rPh>
    <rPh sb="5" eb="8">
      <t>ゾウゲンリツ</t>
    </rPh>
    <rPh sb="13" eb="15">
      <t>キジュン</t>
    </rPh>
    <rPh sb="15" eb="17">
      <t>ネンド</t>
    </rPh>
    <rPh sb="17" eb="18">
      <t>ヒ</t>
    </rPh>
    <phoneticPr fontId="2"/>
  </si>
  <si>
    <r>
      <t>2030年までの三豊市のCO</t>
    </r>
    <r>
      <rPr>
        <sz val="14"/>
        <rFont val="MS UI Gothic"/>
        <family val="3"/>
        <charset val="1"/>
      </rPr>
      <t>₂</t>
    </r>
    <r>
      <rPr>
        <sz val="14"/>
        <rFont val="BIZ UDPゴシック"/>
        <family val="3"/>
        <charset val="128"/>
      </rPr>
      <t>削減目標率（2013年度比）</t>
    </r>
    <phoneticPr fontId="2"/>
  </si>
  <si>
    <t>2030年までの単年削減目標率（2013年度比）</t>
    <phoneticPr fontId="2"/>
  </si>
  <si>
    <t>2030年までの目標排出量</t>
    <phoneticPr fontId="2"/>
  </si>
  <si>
    <t>2030年までに必要な削減量</t>
    <phoneticPr fontId="2"/>
  </si>
  <si>
    <t>38％÷17年≒</t>
    <rPh sb="6" eb="7">
      <t>ネン</t>
    </rPh>
    <phoneticPr fontId="2"/>
  </si>
  <si>
    <t>【部　　　門】：産業部門（製造業、農林水産業、鉱業、建設業）</t>
    <phoneticPr fontId="2"/>
  </si>
  <si>
    <t>51％÷17年≒</t>
    <rPh sb="6" eb="7">
      <t>ネン</t>
    </rPh>
    <phoneticPr fontId="2"/>
  </si>
  <si>
    <t>35％÷17年≒</t>
    <rPh sb="6" eb="7">
      <t>ネン</t>
    </rPh>
    <phoneticPr fontId="2"/>
  </si>
  <si>
    <t>【部　　　門】：業務その他部門（産業部門である建設業・鉱業、農林水産業、製造業に該当していない事業者）</t>
    <rPh sb="8" eb="10">
      <t>ギョウム</t>
    </rPh>
    <rPh sb="12" eb="13">
      <t>タ</t>
    </rPh>
    <rPh sb="13" eb="15">
      <t>ブモン</t>
    </rPh>
    <rPh sb="16" eb="18">
      <t>サンギョウ</t>
    </rPh>
    <rPh sb="18" eb="20">
      <t>ブモン</t>
    </rPh>
    <rPh sb="23" eb="26">
      <t>ケンセツギョウ</t>
    </rPh>
    <rPh sb="27" eb="29">
      <t>コウギョウ</t>
    </rPh>
    <rPh sb="30" eb="32">
      <t>ノウリン</t>
    </rPh>
    <rPh sb="32" eb="35">
      <t>スイサンギョウ</t>
    </rPh>
    <rPh sb="36" eb="39">
      <t>セイゾウギョウ</t>
    </rPh>
    <rPh sb="40" eb="42">
      <t>ガイトウ</t>
    </rPh>
    <rPh sb="47" eb="50">
      <t>ジギョウシャ</t>
    </rPh>
    <phoneticPr fontId="2"/>
  </si>
  <si>
    <t>部門ごと二酸化炭素排出量削減目標値算出基準</t>
    <rPh sb="0" eb="2">
      <t>ブモン</t>
    </rPh>
    <rPh sb="17" eb="19">
      <t>サンシュツ</t>
    </rPh>
    <rPh sb="19" eb="21">
      <t>キジュン</t>
    </rPh>
    <phoneticPr fontId="2"/>
  </si>
  <si>
    <t>【部　　　門】：運輸部門（自動車、鉄道、船舶などの運行事業者）</t>
    <rPh sb="8" eb="10">
      <t>ウンユ</t>
    </rPh>
    <rPh sb="10" eb="12">
      <t>ブモン</t>
    </rPh>
    <rPh sb="13" eb="16">
      <t>ジドウシャ</t>
    </rPh>
    <rPh sb="17" eb="19">
      <t>テツドウ</t>
    </rPh>
    <rPh sb="20" eb="22">
      <t>センパク</t>
    </rPh>
    <rPh sb="25" eb="27">
      <t>ウンコウ</t>
    </rPh>
    <rPh sb="27" eb="30">
      <t>ジギョウシャ</t>
    </rPh>
    <phoneticPr fontId="2"/>
  </si>
  <si>
    <r>
      <t>※部門ごとのCO</t>
    </r>
    <r>
      <rPr>
        <sz val="12"/>
        <rFont val="MS UI Gothic"/>
        <family val="3"/>
        <charset val="1"/>
      </rPr>
      <t>₂</t>
    </r>
    <r>
      <rPr>
        <sz val="12"/>
        <rFont val="BIZ UDPゴシック"/>
        <family val="3"/>
        <charset val="128"/>
      </rPr>
      <t>削減目標率は、三豊市第2次地球温暖化対策実行計画（区域施策編）に基づくもの</t>
    </r>
    <rPh sb="1" eb="3">
      <t>ブモン</t>
    </rPh>
    <rPh sb="16" eb="19">
      <t>ミトヨシ</t>
    </rPh>
    <rPh sb="19" eb="20">
      <t>ダイ</t>
    </rPh>
    <rPh sb="21" eb="22">
      <t>ジ</t>
    </rPh>
    <rPh sb="22" eb="24">
      <t>チキュウ</t>
    </rPh>
    <rPh sb="24" eb="27">
      <t>オンダンカ</t>
    </rPh>
    <rPh sb="27" eb="29">
      <t>タイサク</t>
    </rPh>
    <rPh sb="29" eb="31">
      <t>ジッコウ</t>
    </rPh>
    <rPh sb="31" eb="33">
      <t>ケイカク</t>
    </rPh>
    <rPh sb="34" eb="36">
      <t>クイキ</t>
    </rPh>
    <rPh sb="36" eb="38">
      <t>シサク</t>
    </rPh>
    <rPh sb="38" eb="39">
      <t>ヘン</t>
    </rPh>
    <rPh sb="41" eb="42">
      <t>モト</t>
    </rPh>
    <phoneticPr fontId="2"/>
  </si>
  <si>
    <t>様式第１号（第3条、第4条及び第9条関係）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4">
      <t>オヨ</t>
    </rPh>
    <rPh sb="15" eb="16">
      <t>ダイ</t>
    </rPh>
    <rPh sb="17" eb="18">
      <t>ジョウ</t>
    </rPh>
    <rPh sb="18" eb="20">
      <t>カンケイ</t>
    </rPh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</si>
  <si>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 xml:space="preserve">
排出量</t>
    </r>
    <rPh sb="4" eb="7">
      <t>ハイシュツリョウ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</si>
  <si>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2"/>
  </si>
  <si>
    <r>
      <t>CO</t>
    </r>
    <r>
      <rPr>
        <sz val="10"/>
        <rFont val="MS UI Gothic"/>
        <family val="3"/>
        <charset val="1"/>
      </rPr>
      <t>₂</t>
    </r>
    <r>
      <rPr>
        <sz val="10"/>
        <rFont val="BIZ UDPゴシック"/>
        <family val="3"/>
        <charset val="128"/>
      </rPr>
      <t>排出量合計
(カーボン・オフセットを考慮)</t>
    </r>
    <rPh sb="3" eb="5">
      <t>ハイシュツ</t>
    </rPh>
    <rPh sb="5" eb="6">
      <t>リョウ</t>
    </rPh>
    <rPh sb="6" eb="8">
      <t>ゴウケイ</t>
    </rPh>
    <rPh sb="21" eb="23">
      <t>コウリョ</t>
    </rPh>
    <phoneticPr fontId="2"/>
  </si>
  <si>
    <r>
      <t>kg-CO</t>
    </r>
    <r>
      <rPr>
        <sz val="10"/>
        <rFont val="MS UI Gothic"/>
        <family val="3"/>
        <charset val="1"/>
      </rPr>
      <t>₂</t>
    </r>
    <phoneticPr fontId="2"/>
  </si>
  <si>
    <r>
      <t>累計
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排出量(㎏-CO</t>
    </r>
    <r>
      <rPr>
        <sz val="9"/>
        <rFont val="MS UI Gothic"/>
        <family val="3"/>
        <charset val="1"/>
      </rPr>
      <t>₂</t>
    </r>
    <r>
      <rPr>
        <sz val="9"/>
        <rFont val="BIZ UDPゴシック"/>
        <family val="3"/>
        <charset val="128"/>
      </rPr>
      <t>)
〔（A)×(B)〕</t>
    </r>
    <rPh sb="0" eb="2">
      <t>ルイケイ</t>
    </rPh>
    <rPh sb="5" eb="7">
      <t>ハイシュツ</t>
    </rPh>
    <rPh sb="7" eb="8">
      <t>リョウ</t>
    </rPh>
    <phoneticPr fontId="2"/>
  </si>
  <si>
    <r>
      <t xml:space="preserve">累計
</t>
    </r>
    <r>
      <rPr>
        <sz val="9"/>
        <rFont val="BIZ UDPゴシック"/>
        <family val="3"/>
        <charset val="128"/>
      </rPr>
      <t>(A)</t>
    </r>
    <phoneticPr fontId="2"/>
  </si>
  <si>
    <t>様式第2号（第3条、第4条及び第9条関係）</t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</si>
  <si>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排出量 (kg-CO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)</t>
    </r>
    <rPh sb="3" eb="6">
      <t>ハイシュツリョウ</t>
    </rPh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</si>
  <si>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排出量合計
(カーボン・オフセットを考慮)</t>
    </r>
    <rPh sb="3" eb="5">
      <t>ハイシュツ</t>
    </rPh>
    <rPh sb="5" eb="6">
      <t>リョウ</t>
    </rPh>
    <rPh sb="6" eb="8">
      <t>ゴウケイ</t>
    </rPh>
    <rPh sb="21" eb="23">
      <t>コウリョ</t>
    </rPh>
    <phoneticPr fontId="2"/>
  </si>
  <si>
    <r>
      <t>kg-CO</t>
    </r>
    <r>
      <rPr>
        <sz val="14"/>
        <rFont val="MS UI Gothic"/>
        <family val="3"/>
        <charset val="1"/>
      </rPr>
      <t>₂</t>
    </r>
    <phoneticPr fontId="2"/>
  </si>
  <si>
    <t>様式第８号（第9条関係）</t>
    <phoneticPr fontId="2"/>
  </si>
  <si>
    <r>
      <t>CO</t>
    </r>
    <r>
      <rPr>
        <sz val="11"/>
        <rFont val="MS UI Gothic"/>
        <family val="3"/>
        <charset val="1"/>
      </rPr>
      <t>₂</t>
    </r>
    <r>
      <rPr>
        <sz val="11"/>
        <rFont val="BIZ UDP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2"/>
  </si>
  <si>
    <t>二酸化炭素排出状況（毎月入力用）　【全社: 全事業所の総計】</t>
    <phoneticPr fontId="2"/>
  </si>
  <si>
    <t>第１年度</t>
    <phoneticPr fontId="2"/>
  </si>
  <si>
    <t>第2年度</t>
    <phoneticPr fontId="2"/>
  </si>
  <si>
    <t>第3年度</t>
    <phoneticPr fontId="2"/>
  </si>
  <si>
    <t>第4年度</t>
    <phoneticPr fontId="2"/>
  </si>
  <si>
    <t>第5年度</t>
    <phoneticPr fontId="2"/>
  </si>
  <si>
    <t>第6年度</t>
    <phoneticPr fontId="2"/>
  </si>
  <si>
    <t>年度</t>
    <rPh sb="0" eb="2">
      <t>ネンド</t>
    </rPh>
    <phoneticPr fontId="2"/>
  </si>
  <si>
    <t>2.2％×</t>
    <phoneticPr fontId="2"/>
  </si>
  <si>
    <t>2.2%×</t>
    <phoneticPr fontId="2"/>
  </si>
  <si>
    <t>年</t>
    <phoneticPr fontId="2"/>
  </si>
  <si>
    <t>3.0％×</t>
    <phoneticPr fontId="2"/>
  </si>
  <si>
    <t>2.1％×</t>
    <phoneticPr fontId="2"/>
  </si>
  <si>
    <r>
      <t>2030年までの貴社のCO</t>
    </r>
    <r>
      <rPr>
        <sz val="14"/>
        <rFont val="MS UI Gothic"/>
        <family val="3"/>
        <charset val="1"/>
      </rPr>
      <t>₂</t>
    </r>
    <r>
      <rPr>
        <sz val="14"/>
        <rFont val="BIZ UDPゴシック"/>
        <family val="3"/>
        <charset val="128"/>
      </rPr>
      <t>削減目標率（</t>
    </r>
    <phoneticPr fontId="2"/>
  </si>
  <si>
    <t>年度比）</t>
    <phoneticPr fontId="2"/>
  </si>
  <si>
    <t>年</t>
    <rPh sb="0" eb="1">
      <t>ネン</t>
    </rPh>
    <phoneticPr fontId="2"/>
  </si>
  <si>
    <t>3.0％×</t>
    <phoneticPr fontId="2"/>
  </si>
  <si>
    <t>2.1％×</t>
    <phoneticPr fontId="2"/>
  </si>
  <si>
    <t>　　</t>
    <phoneticPr fontId="2"/>
  </si>
  <si>
    <t>二酸化炭素排出状況（</t>
    <phoneticPr fontId="2"/>
  </si>
  <si>
    <t>ヶ年）【全社: 全事業所の総計】</t>
    <phoneticPr fontId="2"/>
  </si>
  <si>
    <r>
      <t>(kg-
CO</t>
    </r>
    <r>
      <rPr>
        <sz val="8"/>
        <rFont val="MS UI Gothic"/>
        <family val="3"/>
        <charset val="1"/>
      </rPr>
      <t>₂</t>
    </r>
    <r>
      <rPr>
        <sz val="8"/>
        <rFont val="BIZ UDPゴシック"/>
        <family val="3"/>
        <charset val="128"/>
      </rPr>
      <t>/kWh)</t>
    </r>
    <phoneticPr fontId="2"/>
  </si>
  <si>
    <t>（MJ/L）</t>
  </si>
  <si>
    <t>単位</t>
    <rPh sb="0" eb="2">
      <t>タンイ</t>
    </rPh>
    <phoneticPr fontId="2"/>
  </si>
  <si>
    <t>発熱量</t>
    <rPh sb="0" eb="2">
      <t>ハツネツ</t>
    </rPh>
    <rPh sb="2" eb="3">
      <t>リョウ</t>
    </rPh>
    <phoneticPr fontId="2"/>
  </si>
  <si>
    <t>(MJ/Nm3)</t>
    <phoneticPr fontId="2"/>
  </si>
  <si>
    <t>(MJ/kg)</t>
    <phoneticPr fontId="2"/>
  </si>
  <si>
    <t>　二酸化炭素排出量の目標（</t>
    <phoneticPr fontId="2"/>
  </si>
  <si>
    <t>ヶ年）　【全社: 全事業所の総計】</t>
    <phoneticPr fontId="2"/>
  </si>
  <si>
    <t>二酸化炭素排出状況（毎月入力用）　【三豊市内: 市内の事業所の総計】</t>
    <phoneticPr fontId="2"/>
  </si>
  <si>
    <t>ヶ年）　【三豊市内: 市内の事業所の総計】</t>
    <phoneticPr fontId="2"/>
  </si>
  <si>
    <t>ヶ年）【三豊市内: 市内の事業所の総計】</t>
    <phoneticPr fontId="2"/>
  </si>
  <si>
    <t>出典：</t>
    <rPh sb="0" eb="2">
      <t>シュッテン</t>
    </rPh>
    <phoneticPr fontId="2"/>
  </si>
  <si>
    <t>https://policies.env.go.jp/earth/ghg-santeikohyo/files/manual/chpt2_6-0_rev.pdf</t>
    <phoneticPr fontId="2"/>
  </si>
  <si>
    <t>炭素排出係数</t>
    <rPh sb="0" eb="2">
      <t>タンソ</t>
    </rPh>
    <rPh sb="2" eb="4">
      <t>ハイシュツ</t>
    </rPh>
    <rPh sb="4" eb="6">
      <t>ケイスウ</t>
    </rPh>
    <phoneticPr fontId="2"/>
  </si>
  <si>
    <t>二酸化炭素換算</t>
    <rPh sb="0" eb="3">
      <t>ニサンカ</t>
    </rPh>
    <rPh sb="3" eb="5">
      <t>タンソ</t>
    </rPh>
    <rPh sb="5" eb="7">
      <t>カンザン</t>
    </rPh>
    <phoneticPr fontId="2"/>
  </si>
  <si>
    <t>排出係数
（B）</t>
    <rPh sb="0" eb="2">
      <t>ハイシュツ</t>
    </rPh>
    <rPh sb="2" eb="4">
      <t>ケイスウ</t>
    </rPh>
    <phoneticPr fontId="2"/>
  </si>
  <si>
    <t>（参考）
燃料の使用に関する排出係数</t>
    <rPh sb="1" eb="3">
      <t>サンコウ</t>
    </rPh>
    <rPh sb="5" eb="7">
      <t>ネンリョウ</t>
    </rPh>
    <rPh sb="8" eb="10">
      <t>シヨウ</t>
    </rPh>
    <rPh sb="11" eb="12">
      <t>カン</t>
    </rPh>
    <rPh sb="14" eb="16">
      <t>ハイシュツ</t>
    </rPh>
    <rPh sb="16" eb="18">
      <t>ケイスウ</t>
    </rPh>
    <phoneticPr fontId="2"/>
  </si>
  <si>
    <t>数値</t>
    <rPh sb="0" eb="2">
      <t>スウチ</t>
    </rPh>
    <phoneticPr fontId="2"/>
  </si>
  <si>
    <t>（kg-C/MJ）</t>
    <phoneticPr fontId="2"/>
  </si>
  <si>
    <t>44/12</t>
    <phoneticPr fontId="2"/>
  </si>
  <si>
    <t>(kg-CO2/MJ)</t>
    <phoneticPr fontId="2"/>
  </si>
  <si>
    <r>
      <t xml:space="preserve">排出係数
</t>
    </r>
    <r>
      <rPr>
        <sz val="9"/>
        <rFont val="BIZ UDPゴシック"/>
        <family val="3"/>
        <charset val="128"/>
      </rPr>
      <t>(B)</t>
    </r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</si>
  <si>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/MJ)</t>
    </r>
    <phoneticPr fontId="2"/>
  </si>
  <si>
    <t xml:space="preserve"> 灯油</t>
    <phoneticPr fontId="2"/>
  </si>
  <si>
    <r>
      <t>（kg-CO</t>
    </r>
    <r>
      <rPr>
        <vertAlign val="subscript"/>
        <sz val="11"/>
        <rFont val="BIZ UDPゴシック"/>
        <family val="3"/>
        <charset val="128"/>
      </rPr>
      <t>2</t>
    </r>
    <r>
      <rPr>
        <sz val="11"/>
        <rFont val="BIZ UDPゴシック"/>
        <family val="3"/>
        <charset val="128"/>
      </rPr>
      <t>/kg-C）</t>
    </r>
    <phoneticPr fontId="2"/>
  </si>
  <si>
    <t>年度</t>
    <phoneticPr fontId="2"/>
  </si>
  <si>
    <t>【基準年度】：</t>
    <phoneticPr fontId="2"/>
  </si>
  <si>
    <t>年度</t>
    <rPh sb="0" eb="2">
      <t>ネンド</t>
    </rPh>
    <phoneticPr fontId="2"/>
  </si>
  <si>
    <t>年度</t>
    <rPh sb="0" eb="2">
      <t>ネンド</t>
    </rPh>
    <phoneticPr fontId="2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</si>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</sst>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"/>
    <numFmt numFmtId="177" formatCode="#,##0.0;&quot;▲ &quot;#,##0.0"/>
    <numFmt numFmtId="178" formatCode="0.0%"/>
    <numFmt numFmtId="179" formatCode="0.000%"/>
    <numFmt numFmtId="180" formatCode="#,##0_ "/>
    <numFmt numFmtId="181" formatCode="#,##0_ ;[Red]\-#,##0\ "/>
    <numFmt numFmtId="182" formatCode="#,##0_);[Red]\(#,##0\)"/>
    <numFmt numFmtId="183" formatCode="0.0000"/>
    <numFmt numFmtId="184" formatCode="0.0"/>
    <numFmt numFmtId="185" formatCode="0.000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name val="MS UI Gothic"/>
      <family val="3"/>
      <charset val="1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MS UI Gothic"/>
      <family val="3"/>
      <charset val="1"/>
    </font>
    <font>
      <sz val="11"/>
      <name val="MS UI Gothic"/>
      <family val="3"/>
      <charset val="1"/>
    </font>
    <font>
      <sz val="10"/>
      <name val="MS UI Gothic"/>
      <family val="3"/>
      <charset val="1"/>
    </font>
    <font>
      <sz val="9"/>
      <name val="MS UI Gothic"/>
      <family val="3"/>
      <charset val="1"/>
    </font>
    <font>
      <sz val="8"/>
      <name val="MS UI Gothic"/>
      <family val="3"/>
      <charset val="1"/>
    </font>
    <font>
      <u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vertAlign val="subscript"/>
      <sz val="8"/>
      <name val="BIZ UDPゴシック"/>
      <family val="3"/>
      <charset val="128"/>
    </font>
    <font>
      <u/>
      <sz val="11"/>
      <name val="ＭＳ Ｐゴシック"/>
      <family val="3"/>
      <charset val="128"/>
    </font>
    <font>
      <vertAlign val="subscript"/>
      <sz val="11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DE6F7"/>
        <bgColor indexed="64"/>
      </patternFill>
    </fill>
    <fill>
      <patternFill patternType="solid">
        <fgColor rgb="FFC8F5FC"/>
        <bgColor indexed="64"/>
      </patternFill>
    </fill>
    <fill>
      <patternFill patternType="solid">
        <fgColor rgb="FFCCF5FC"/>
        <bgColor indexed="64"/>
      </patternFill>
    </fill>
    <fill>
      <patternFill patternType="solid">
        <fgColor rgb="FF27D4F1"/>
        <bgColor indexed="64"/>
      </patternFill>
    </fill>
    <fill>
      <patternFill patternType="solid">
        <fgColor rgb="FFFFE2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176" fontId="3" fillId="2" borderId="0" xfId="0" applyNumberFormat="1" applyFont="1" applyFill="1">
      <alignment vertical="center"/>
    </xf>
    <xf numFmtId="0" fontId="23" fillId="2" borderId="0" xfId="3" applyFont="1" applyFill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3" fontId="3" fillId="2" borderId="6" xfId="0" applyNumberFormat="1" applyFont="1" applyFill="1" applyBorder="1" applyAlignment="1">
      <alignment horizontal="center" vertical="center"/>
    </xf>
    <xf numFmtId="183" fontId="3" fillId="2" borderId="7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184" fontId="3" fillId="2" borderId="6" xfId="0" applyNumberFormat="1" applyFont="1" applyFill="1" applyBorder="1" applyAlignment="1">
      <alignment horizontal="center" vertical="center"/>
    </xf>
    <xf numFmtId="184" fontId="3" fillId="2" borderId="7" xfId="0" applyNumberFormat="1" applyFont="1" applyFill="1" applyBorder="1" applyAlignment="1">
      <alignment horizontal="center" vertical="center"/>
    </xf>
    <xf numFmtId="182" fontId="3" fillId="7" borderId="22" xfId="1" applyNumberFormat="1" applyFont="1" applyFill="1" applyBorder="1" applyAlignment="1" applyProtection="1">
      <alignment horizontal="right" vertical="center"/>
    </xf>
    <xf numFmtId="182" fontId="3" fillId="8" borderId="5" xfId="0" applyNumberFormat="1" applyFont="1" applyFill="1" applyBorder="1" applyAlignment="1">
      <alignment horizontal="right" vertical="center"/>
    </xf>
    <xf numFmtId="182" fontId="3" fillId="7" borderId="5" xfId="1" applyNumberFormat="1" applyFont="1" applyFill="1" applyBorder="1" applyAlignment="1" applyProtection="1">
      <alignment horizontal="right" vertical="center"/>
    </xf>
    <xf numFmtId="182" fontId="3" fillId="7" borderId="12" xfId="1" applyNumberFormat="1" applyFont="1" applyFill="1" applyBorder="1" applyAlignment="1" applyProtection="1">
      <alignment horizontal="right" vertical="center"/>
    </xf>
    <xf numFmtId="180" fontId="20" fillId="8" borderId="0" xfId="0" applyNumberFormat="1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4" xfId="0" applyFont="1" applyFill="1" applyBorder="1">
      <alignment vertical="center"/>
    </xf>
    <xf numFmtId="0" fontId="10" fillId="2" borderId="0" xfId="0" applyFont="1" applyFill="1">
      <alignment vertical="center"/>
    </xf>
    <xf numFmtId="0" fontId="3" fillId="3" borderId="28" xfId="0" applyFont="1" applyFill="1" applyBorder="1">
      <alignment vertical="center"/>
    </xf>
    <xf numFmtId="0" fontId="4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3" borderId="29" xfId="0" applyFont="1" applyFill="1" applyBorder="1">
      <alignment vertical="center"/>
    </xf>
    <xf numFmtId="178" fontId="10" fillId="3" borderId="0" xfId="0" applyNumberFormat="1" applyFont="1" applyFill="1" applyAlignment="1">
      <alignment horizontal="center" vertical="center"/>
    </xf>
    <xf numFmtId="178" fontId="10" fillId="3" borderId="0" xfId="0" applyNumberFormat="1" applyFont="1" applyFill="1">
      <alignment vertical="center"/>
    </xf>
    <xf numFmtId="180" fontId="10" fillId="8" borderId="20" xfId="0" applyNumberFormat="1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3" fillId="3" borderId="29" xfId="0" applyFont="1" applyFill="1" applyBorder="1">
      <alignment vertical="center"/>
    </xf>
    <xf numFmtId="0" fontId="9" fillId="3" borderId="0" xfId="0" applyFont="1" applyFill="1" applyAlignment="1">
      <alignment horizontal="left" vertical="center"/>
    </xf>
    <xf numFmtId="0" fontId="3" fillId="3" borderId="30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20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" fillId="4" borderId="4" xfId="0" applyFont="1" applyFill="1" applyBorder="1">
      <alignment vertical="center"/>
    </xf>
    <xf numFmtId="0" fontId="3" fillId="4" borderId="20" xfId="0" applyFont="1" applyFill="1" applyBorder="1">
      <alignment vertical="center"/>
    </xf>
    <xf numFmtId="0" fontId="3" fillId="7" borderId="20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182" fontId="3" fillId="8" borderId="22" xfId="0" applyNumberFormat="1" applyFont="1" applyFill="1" applyBorder="1" applyAlignment="1">
      <alignment horizontal="right" vertical="center"/>
    </xf>
    <xf numFmtId="182" fontId="3" fillId="8" borderId="22" xfId="1" applyNumberFormat="1" applyFont="1" applyFill="1" applyBorder="1" applyAlignment="1" applyProtection="1">
      <alignment horizontal="right" vertical="center"/>
    </xf>
    <xf numFmtId="185" fontId="6" fillId="4" borderId="6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>
      <alignment vertical="center"/>
    </xf>
    <xf numFmtId="182" fontId="3" fillId="7" borderId="22" xfId="0" applyNumberFormat="1" applyFont="1" applyFill="1" applyBorder="1" applyAlignment="1">
      <alignment horizontal="right" vertical="center"/>
    </xf>
    <xf numFmtId="182" fontId="3" fillId="7" borderId="23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81" fontId="3" fillId="7" borderId="16" xfId="1" applyNumberFormat="1" applyFont="1" applyFill="1" applyBorder="1" applyAlignment="1" applyProtection="1">
      <alignment horizontal="right" vertical="center"/>
    </xf>
    <xf numFmtId="182" fontId="3" fillId="7" borderId="23" xfId="1" applyNumberFormat="1" applyFont="1" applyFill="1" applyBorder="1" applyAlignment="1" applyProtection="1">
      <alignment horizontal="right" vertical="center"/>
    </xf>
    <xf numFmtId="181" fontId="3" fillId="6" borderId="16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182" fontId="3" fillId="7" borderId="16" xfId="1" applyNumberFormat="1" applyFont="1" applyFill="1" applyBorder="1" applyAlignment="1" applyProtection="1">
      <alignment horizontal="right" vertical="center"/>
    </xf>
    <xf numFmtId="182" fontId="3" fillId="9" borderId="16" xfId="1" applyNumberFormat="1" applyFont="1" applyFill="1" applyBorder="1" applyAlignment="1" applyProtection="1">
      <alignment horizontal="right" vertical="center"/>
    </xf>
    <xf numFmtId="0" fontId="20" fillId="8" borderId="0" xfId="0" applyFont="1" applyFill="1">
      <alignment vertical="center"/>
    </xf>
    <xf numFmtId="0" fontId="10" fillId="8" borderId="9" xfId="0" applyFont="1" applyFill="1" applyBorder="1">
      <alignment vertical="center"/>
    </xf>
    <xf numFmtId="0" fontId="6" fillId="4" borderId="18" xfId="0" applyFont="1" applyFill="1" applyBorder="1" applyAlignment="1">
      <alignment horizontal="center" vertical="center"/>
    </xf>
    <xf numFmtId="182" fontId="3" fillId="7" borderId="43" xfId="1" applyNumberFormat="1" applyFont="1" applyFill="1" applyBorder="1" applyAlignment="1" applyProtection="1">
      <alignment horizontal="righ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82" fontId="3" fillId="7" borderId="43" xfId="0" applyNumberFormat="1" applyFont="1" applyFill="1" applyBorder="1" applyAlignment="1">
      <alignment horizontal="right" vertical="center"/>
    </xf>
    <xf numFmtId="182" fontId="3" fillId="8" borderId="14" xfId="1" applyNumberFormat="1" applyFont="1" applyFill="1" applyBorder="1" applyAlignment="1" applyProtection="1">
      <alignment horizontal="right" vertical="center"/>
    </xf>
    <xf numFmtId="182" fontId="3" fillId="8" borderId="14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82" fontId="3" fillId="7" borderId="38" xfId="1" applyNumberFormat="1" applyFont="1" applyFill="1" applyBorder="1" applyAlignment="1" applyProtection="1">
      <alignment horizontal="right" vertical="center"/>
    </xf>
    <xf numFmtId="182" fontId="3" fillId="7" borderId="14" xfId="1" applyNumberFormat="1" applyFont="1" applyFill="1" applyBorder="1" applyAlignment="1" applyProtection="1">
      <alignment horizontal="right" vertical="center"/>
    </xf>
    <xf numFmtId="182" fontId="3" fillId="7" borderId="0" xfId="1" applyNumberFormat="1" applyFont="1" applyFill="1" applyBorder="1" applyAlignment="1" applyProtection="1">
      <alignment horizontal="right" vertical="center"/>
    </xf>
    <xf numFmtId="0" fontId="3" fillId="4" borderId="11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/>
    </xf>
    <xf numFmtId="0" fontId="3" fillId="4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 shrinkToFit="1"/>
    </xf>
    <xf numFmtId="0" fontId="3" fillId="4" borderId="21" xfId="0" applyFont="1" applyFill="1" applyBorder="1" applyAlignment="1">
      <alignment vertical="center" wrapText="1" shrinkToFit="1"/>
    </xf>
    <xf numFmtId="0" fontId="3" fillId="4" borderId="5" xfId="0" applyFont="1" applyFill="1" applyBorder="1" applyAlignment="1">
      <alignment vertical="center" wrapText="1" shrinkToFit="1"/>
    </xf>
    <xf numFmtId="0" fontId="10" fillId="3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3" fillId="4" borderId="12" xfId="0" applyFont="1" applyFill="1" applyBorder="1">
      <alignment vertical="center"/>
    </xf>
    <xf numFmtId="0" fontId="25" fillId="2" borderId="0" xfId="0" applyFont="1" applyFill="1">
      <alignment vertical="center"/>
    </xf>
    <xf numFmtId="0" fontId="3" fillId="2" borderId="0" xfId="0" quotePrefix="1" applyFont="1" applyFill="1">
      <alignment vertical="center"/>
    </xf>
    <xf numFmtId="0" fontId="10" fillId="8" borderId="2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182" fontId="3" fillId="7" borderId="49" xfId="0" applyNumberFormat="1" applyFont="1" applyFill="1" applyBorder="1" applyAlignment="1">
      <alignment horizontal="right" vertical="center"/>
    </xf>
    <xf numFmtId="182" fontId="3" fillId="7" borderId="49" xfId="1" applyNumberFormat="1" applyFont="1" applyFill="1" applyBorder="1" applyAlignment="1" applyProtection="1">
      <alignment horizontal="right" vertical="center"/>
    </xf>
    <xf numFmtId="182" fontId="3" fillId="7" borderId="38" xfId="0" applyNumberFormat="1" applyFont="1" applyFill="1" applyBorder="1" applyAlignment="1">
      <alignment horizontal="right" vertical="center"/>
    </xf>
    <xf numFmtId="182" fontId="3" fillId="7" borderId="9" xfId="1" applyNumberFormat="1" applyFont="1" applyFill="1" applyBorder="1" applyAlignment="1" applyProtection="1">
      <alignment horizontal="right" vertical="center"/>
    </xf>
    <xf numFmtId="182" fontId="3" fillId="8" borderId="12" xfId="0" applyNumberFormat="1" applyFont="1" applyFill="1" applyBorder="1" applyAlignment="1">
      <alignment horizontal="right" vertical="center"/>
    </xf>
    <xf numFmtId="182" fontId="3" fillId="8" borderId="7" xfId="0" applyNumberFormat="1" applyFont="1" applyFill="1" applyBorder="1" applyAlignment="1">
      <alignment horizontal="right" vertical="center"/>
    </xf>
    <xf numFmtId="182" fontId="3" fillId="8" borderId="7" xfId="1" applyNumberFormat="1" applyFont="1" applyFill="1" applyBorder="1" applyAlignment="1" applyProtection="1">
      <alignment horizontal="right" vertical="center"/>
    </xf>
    <xf numFmtId="182" fontId="3" fillId="5" borderId="48" xfId="0" applyNumberFormat="1" applyFont="1" applyFill="1" applyBorder="1" applyAlignment="1" applyProtection="1">
      <alignment horizontal="right" vertical="center"/>
      <protection locked="0"/>
    </xf>
    <xf numFmtId="182" fontId="3" fillId="5" borderId="48" xfId="1" applyNumberFormat="1" applyFont="1" applyFill="1" applyBorder="1" applyAlignment="1" applyProtection="1">
      <alignment horizontal="right" vertical="center"/>
      <protection locked="0"/>
    </xf>
    <xf numFmtId="182" fontId="3" fillId="5" borderId="12" xfId="1" applyNumberFormat="1" applyFont="1" applyFill="1" applyBorder="1" applyAlignment="1" applyProtection="1">
      <alignment horizontal="right" vertical="center"/>
      <protection locked="0"/>
    </xf>
    <xf numFmtId="182" fontId="26" fillId="5" borderId="48" xfId="1" applyNumberFormat="1" applyFont="1" applyFill="1" applyBorder="1" applyAlignment="1" applyProtection="1">
      <alignment horizontal="right" vertical="center"/>
      <protection locked="0"/>
    </xf>
    <xf numFmtId="182" fontId="26" fillId="5" borderId="48" xfId="0" applyNumberFormat="1" applyFont="1" applyFill="1" applyBorder="1" applyAlignment="1" applyProtection="1">
      <alignment horizontal="right" vertical="center"/>
      <protection locked="0"/>
    </xf>
    <xf numFmtId="0" fontId="20" fillId="5" borderId="11" xfId="0" applyFont="1" applyFill="1" applyBorder="1" applyProtection="1">
      <alignment vertical="center"/>
      <protection locked="0"/>
    </xf>
    <xf numFmtId="182" fontId="3" fillId="5" borderId="12" xfId="0" applyNumberFormat="1" applyFont="1" applyFill="1" applyBorder="1" applyAlignment="1" applyProtection="1">
      <alignment horizontal="right" vertical="center"/>
      <protection locked="0"/>
    </xf>
    <xf numFmtId="182" fontId="26" fillId="5" borderId="12" xfId="1" applyNumberFormat="1" applyFont="1" applyFill="1" applyBorder="1" applyAlignment="1" applyProtection="1">
      <alignment horizontal="right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182" fontId="3" fillId="5" borderId="1" xfId="0" applyNumberFormat="1" applyFont="1" applyFill="1" applyBorder="1" applyAlignment="1" applyProtection="1">
      <alignment horizontal="right" vertical="center"/>
      <protection locked="0"/>
    </xf>
    <xf numFmtId="182" fontId="3" fillId="5" borderId="1" xfId="1" applyNumberFormat="1" applyFont="1" applyFill="1" applyBorder="1" applyAlignment="1" applyProtection="1">
      <alignment horizontal="right" vertical="center"/>
      <protection locked="0"/>
    </xf>
    <xf numFmtId="182" fontId="3" fillId="5" borderId="43" xfId="1" applyNumberFormat="1" applyFont="1" applyFill="1" applyBorder="1" applyAlignment="1" applyProtection="1">
      <alignment horizontal="right" vertical="center"/>
      <protection locked="0"/>
    </xf>
    <xf numFmtId="182" fontId="3" fillId="5" borderId="43" xfId="0" applyNumberFormat="1" applyFont="1" applyFill="1" applyBorder="1" applyAlignment="1" applyProtection="1">
      <alignment horizontal="right" vertical="center"/>
      <protection locked="0"/>
    </xf>
    <xf numFmtId="182" fontId="3" fillId="5" borderId="50" xfId="0" applyNumberFormat="1" applyFont="1" applyFill="1" applyBorder="1" applyAlignment="1" applyProtection="1">
      <alignment horizontal="right" vertical="center"/>
      <protection locked="0"/>
    </xf>
    <xf numFmtId="182" fontId="3" fillId="5" borderId="51" xfId="0" applyNumberFormat="1" applyFont="1" applyFill="1" applyBorder="1" applyAlignment="1" applyProtection="1">
      <alignment horizontal="right" vertical="center"/>
      <protection locked="0"/>
    </xf>
    <xf numFmtId="182" fontId="3" fillId="5" borderId="52" xfId="0" applyNumberFormat="1" applyFont="1" applyFill="1" applyBorder="1" applyAlignment="1" applyProtection="1">
      <alignment horizontal="right" vertical="center"/>
      <protection locked="0"/>
    </xf>
    <xf numFmtId="182" fontId="3" fillId="5" borderId="4" xfId="1" applyNumberFormat="1" applyFont="1" applyFill="1" applyBorder="1" applyAlignment="1" applyProtection="1">
      <alignment horizontal="right" vertical="center"/>
      <protection locked="0"/>
    </xf>
    <xf numFmtId="182" fontId="3" fillId="5" borderId="9" xfId="1" applyNumberFormat="1" applyFont="1" applyFill="1" applyBorder="1" applyAlignment="1" applyProtection="1">
      <alignment horizontal="right" vertical="center"/>
      <protection locked="0"/>
    </xf>
    <xf numFmtId="179" fontId="10" fillId="2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179" fontId="3" fillId="2" borderId="0" xfId="0" applyNumberFormat="1" applyFont="1" applyFill="1">
      <alignment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right" vertical="center" wrapText="1"/>
    </xf>
    <xf numFmtId="0" fontId="3" fillId="8" borderId="14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right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right" vertical="center"/>
    </xf>
    <xf numFmtId="0" fontId="3" fillId="8" borderId="3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84" fontId="3" fillId="2" borderId="6" xfId="0" applyNumberFormat="1" applyFont="1" applyFill="1" applyBorder="1" applyAlignment="1">
      <alignment horizontal="center" vertical="center"/>
    </xf>
    <xf numFmtId="184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3" fontId="3" fillId="2" borderId="6" xfId="0" applyNumberFormat="1" applyFont="1" applyFill="1" applyBorder="1" applyAlignment="1">
      <alignment horizontal="center" vertical="center"/>
    </xf>
    <xf numFmtId="183" fontId="3" fillId="2" borderId="7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 shrinkToFit="1"/>
    </xf>
    <xf numFmtId="0" fontId="6" fillId="4" borderId="20" xfId="0" applyFont="1" applyFill="1" applyBorder="1" applyAlignment="1">
      <alignment horizontal="left" vertical="center" wrapText="1" shrinkToFit="1"/>
    </xf>
    <xf numFmtId="0" fontId="6" fillId="4" borderId="9" xfId="0" applyFont="1" applyFill="1" applyBorder="1" applyAlignment="1">
      <alignment horizontal="left" vertical="center" shrinkToFit="1"/>
    </xf>
    <xf numFmtId="182" fontId="3" fillId="7" borderId="13" xfId="1" applyNumberFormat="1" applyFont="1" applyFill="1" applyBorder="1" applyAlignment="1" applyProtection="1">
      <alignment horizontal="right" vertical="center"/>
    </xf>
    <xf numFmtId="182" fontId="3" fillId="7" borderId="17" xfId="1" applyNumberFormat="1" applyFont="1" applyFill="1" applyBorder="1" applyAlignment="1" applyProtection="1">
      <alignment horizontal="right" vertical="center"/>
    </xf>
    <xf numFmtId="0" fontId="6" fillId="4" borderId="4" xfId="0" applyFont="1" applyFill="1" applyBorder="1" applyAlignment="1">
      <alignment horizontal="left" vertical="center" shrinkToFit="1"/>
    </xf>
    <xf numFmtId="0" fontId="6" fillId="4" borderId="20" xfId="0" applyFont="1" applyFill="1" applyBorder="1" applyAlignment="1">
      <alignment horizontal="left" vertical="center" shrinkToFit="1"/>
    </xf>
    <xf numFmtId="0" fontId="3" fillId="4" borderId="3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178" fontId="10" fillId="8" borderId="4" xfId="0" applyNumberFormat="1" applyFont="1" applyFill="1" applyBorder="1" applyAlignment="1">
      <alignment horizontal="right" vertical="center"/>
    </xf>
    <xf numFmtId="178" fontId="10" fillId="8" borderId="9" xfId="0" applyNumberFormat="1" applyFont="1" applyFill="1" applyBorder="1" applyAlignment="1">
      <alignment horizontal="right" vertical="center"/>
    </xf>
    <xf numFmtId="178" fontId="10" fillId="10" borderId="4" xfId="0" applyNumberFormat="1" applyFont="1" applyFill="1" applyBorder="1" applyAlignment="1">
      <alignment horizontal="right" vertical="center"/>
    </xf>
    <xf numFmtId="178" fontId="10" fillId="10" borderId="9" xfId="0" applyNumberFormat="1" applyFont="1" applyFill="1" applyBorder="1" applyAlignment="1">
      <alignment horizontal="right" vertical="center"/>
    </xf>
    <xf numFmtId="177" fontId="3" fillId="8" borderId="34" xfId="2" applyNumberFormat="1" applyFont="1" applyFill="1" applyBorder="1" applyAlignment="1" applyProtection="1">
      <alignment horizontal="right" vertical="center"/>
    </xf>
    <xf numFmtId="177" fontId="3" fillId="8" borderId="39" xfId="2" applyNumberFormat="1" applyFont="1" applyFill="1" applyBorder="1" applyAlignment="1" applyProtection="1">
      <alignment horizontal="right" vertical="center"/>
    </xf>
    <xf numFmtId="177" fontId="3" fillId="8" borderId="35" xfId="2" applyNumberFormat="1" applyFont="1" applyFill="1" applyBorder="1" applyAlignment="1" applyProtection="1">
      <alignment horizontal="right" vertical="center"/>
    </xf>
    <xf numFmtId="181" fontId="3" fillId="8" borderId="4" xfId="1" applyNumberFormat="1" applyFont="1" applyFill="1" applyBorder="1" applyAlignment="1" applyProtection="1">
      <alignment horizontal="right" vertical="center"/>
    </xf>
    <xf numFmtId="181" fontId="3" fillId="8" borderId="20" xfId="1" applyNumberFormat="1" applyFont="1" applyFill="1" applyBorder="1" applyAlignment="1" applyProtection="1">
      <alignment horizontal="right" vertical="center"/>
    </xf>
    <xf numFmtId="181" fontId="3" fillId="5" borderId="12" xfId="1" applyNumberFormat="1" applyFont="1" applyFill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1" fontId="3" fillId="8" borderId="14" xfId="1" applyNumberFormat="1" applyFont="1" applyFill="1" applyBorder="1" applyAlignment="1" applyProtection="1">
      <alignment horizontal="right" vertical="center"/>
    </xf>
    <xf numFmtId="181" fontId="3" fillId="8" borderId="38" xfId="1" applyNumberFormat="1" applyFont="1" applyFill="1" applyBorder="1" applyAlignment="1" applyProtection="1">
      <alignment horizontal="right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shrinkToFit="1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10" fillId="10" borderId="4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178" fontId="10" fillId="8" borderId="4" xfId="0" applyNumberFormat="1" applyFont="1" applyFill="1" applyBorder="1" applyAlignment="1">
      <alignment horizontal="center" vertical="center"/>
    </xf>
    <xf numFmtId="178" fontId="10" fillId="8" borderId="20" xfId="0" applyNumberFormat="1" applyFont="1" applyFill="1" applyBorder="1" applyAlignment="1">
      <alignment horizontal="center" vertical="center"/>
    </xf>
    <xf numFmtId="178" fontId="10" fillId="8" borderId="9" xfId="0" applyNumberFormat="1" applyFont="1" applyFill="1" applyBorder="1" applyAlignment="1">
      <alignment horizontal="center" vertical="center"/>
    </xf>
    <xf numFmtId="38" fontId="3" fillId="3" borderId="36" xfId="1" applyFont="1" applyFill="1" applyBorder="1" applyAlignment="1" applyProtection="1">
      <alignment horizontal="center" vertical="center"/>
    </xf>
    <xf numFmtId="38" fontId="3" fillId="3" borderId="37" xfId="1" applyFont="1" applyFill="1" applyBorder="1" applyAlignment="1" applyProtection="1">
      <alignment horizontal="center" vertical="center"/>
    </xf>
    <xf numFmtId="0" fontId="10" fillId="3" borderId="20" xfId="0" applyFont="1" applyFill="1" applyBorder="1">
      <alignment vertical="center"/>
    </xf>
    <xf numFmtId="0" fontId="10" fillId="3" borderId="9" xfId="0" applyFont="1" applyFill="1" applyBorder="1">
      <alignment vertical="center"/>
    </xf>
    <xf numFmtId="0" fontId="9" fillId="3" borderId="19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182" fontId="10" fillId="10" borderId="4" xfId="0" applyNumberFormat="1" applyFont="1" applyFill="1" applyBorder="1" applyAlignment="1">
      <alignment horizontal="right" vertical="center"/>
    </xf>
    <xf numFmtId="182" fontId="10" fillId="10" borderId="20" xfId="0" applyNumberFormat="1" applyFont="1" applyFill="1" applyBorder="1" applyAlignment="1">
      <alignment horizontal="right" vertical="center"/>
    </xf>
    <xf numFmtId="182" fontId="10" fillId="10" borderId="9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right" vertical="center"/>
    </xf>
    <xf numFmtId="0" fontId="10" fillId="8" borderId="20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 shrinkToFit="1"/>
    </xf>
    <xf numFmtId="0" fontId="3" fillId="4" borderId="9" xfId="0" applyFont="1" applyFill="1" applyBorder="1" applyAlignment="1">
      <alignment horizontal="center" vertical="center" wrapText="1" shrinkToFit="1"/>
    </xf>
    <xf numFmtId="0" fontId="3" fillId="4" borderId="21" xfId="0" applyFont="1" applyFill="1" applyBorder="1" applyAlignment="1">
      <alignment horizontal="center" vertical="center" wrapText="1" shrinkToFit="1"/>
    </xf>
    <xf numFmtId="0" fontId="3" fillId="4" borderId="42" xfId="0" applyFont="1" applyFill="1" applyBorder="1" applyAlignment="1">
      <alignment horizontal="center" vertical="center" wrapText="1" shrinkToFit="1"/>
    </xf>
    <xf numFmtId="0" fontId="3" fillId="4" borderId="33" xfId="0" applyFont="1" applyFill="1" applyBorder="1" applyAlignment="1">
      <alignment horizontal="center" vertical="center" wrapText="1" shrinkToFit="1"/>
    </xf>
    <xf numFmtId="0" fontId="3" fillId="4" borderId="34" xfId="0" applyFont="1" applyFill="1" applyBorder="1" applyAlignment="1">
      <alignment horizontal="center" vertical="center" wrapText="1" shrinkToFit="1"/>
    </xf>
    <xf numFmtId="0" fontId="3" fillId="4" borderId="39" xfId="0" applyFont="1" applyFill="1" applyBorder="1" applyAlignment="1">
      <alignment horizontal="center" vertical="center" wrapText="1" shrinkToFit="1"/>
    </xf>
    <xf numFmtId="0" fontId="3" fillId="4" borderId="35" xfId="0" applyFont="1" applyFill="1" applyBorder="1" applyAlignment="1">
      <alignment horizontal="center" vertical="center" wrapText="1" shrinkToFit="1"/>
    </xf>
    <xf numFmtId="181" fontId="3" fillId="8" borderId="21" xfId="1" applyNumberFormat="1" applyFont="1" applyFill="1" applyBorder="1" applyAlignment="1" applyProtection="1">
      <alignment horizontal="right" vertical="center"/>
    </xf>
    <xf numFmtId="181" fontId="3" fillId="8" borderId="33" xfId="1" applyNumberFormat="1" applyFont="1" applyFill="1" applyBorder="1" applyAlignment="1" applyProtection="1">
      <alignment horizontal="right" vertical="center"/>
    </xf>
    <xf numFmtId="181" fontId="3" fillId="8" borderId="0" xfId="1" applyNumberFormat="1" applyFont="1" applyFill="1" applyBorder="1" applyAlignment="1" applyProtection="1">
      <alignment horizontal="right" vertical="center"/>
    </xf>
    <xf numFmtId="181" fontId="3" fillId="2" borderId="2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82" fontId="3" fillId="5" borderId="12" xfId="1" applyNumberFormat="1" applyFont="1" applyFill="1" applyBorder="1" applyAlignment="1" applyProtection="1">
      <alignment vertical="center"/>
      <protection locked="0"/>
    </xf>
    <xf numFmtId="182" fontId="3" fillId="7" borderId="4" xfId="1" applyNumberFormat="1" applyFont="1" applyFill="1" applyBorder="1" applyAlignment="1" applyProtection="1">
      <alignment vertical="center"/>
    </xf>
    <xf numFmtId="182" fontId="3" fillId="7" borderId="20" xfId="1" applyNumberFormat="1" applyFont="1" applyFill="1" applyBorder="1" applyAlignment="1" applyProtection="1">
      <alignment vertical="center"/>
    </xf>
    <xf numFmtId="182" fontId="3" fillId="7" borderId="9" xfId="1" applyNumberFormat="1" applyFont="1" applyFill="1" applyBorder="1" applyAlignment="1" applyProtection="1">
      <alignment vertical="center"/>
    </xf>
    <xf numFmtId="182" fontId="3" fillId="5" borderId="20" xfId="1" applyNumberFormat="1" applyFont="1" applyFill="1" applyBorder="1" applyAlignment="1" applyProtection="1">
      <alignment vertical="center"/>
      <protection locked="0"/>
    </xf>
    <xf numFmtId="182" fontId="3" fillId="5" borderId="9" xfId="1" applyNumberFormat="1" applyFont="1" applyFill="1" applyBorder="1" applyAlignment="1" applyProtection="1">
      <alignment vertical="center"/>
      <protection locked="0"/>
    </xf>
    <xf numFmtId="182" fontId="3" fillId="5" borderId="4" xfId="1" applyNumberFormat="1" applyFont="1" applyFill="1" applyBorder="1" applyAlignment="1" applyProtection="1">
      <alignment vertical="center"/>
      <protection locked="0"/>
    </xf>
    <xf numFmtId="182" fontId="3" fillId="7" borderId="12" xfId="1" applyNumberFormat="1" applyFont="1" applyFill="1" applyBorder="1" applyAlignment="1" applyProtection="1">
      <alignment vertical="center"/>
    </xf>
    <xf numFmtId="182" fontId="3" fillId="7" borderId="21" xfId="1" applyNumberFormat="1" applyFont="1" applyFill="1" applyBorder="1" applyAlignment="1" applyProtection="1">
      <alignment vertical="center"/>
    </xf>
    <xf numFmtId="182" fontId="3" fillId="7" borderId="33" xfId="1" applyNumberFormat="1" applyFont="1" applyFill="1" applyBorder="1" applyAlignment="1" applyProtection="1">
      <alignment vertical="center"/>
    </xf>
    <xf numFmtId="177" fontId="3" fillId="7" borderId="34" xfId="2" applyNumberFormat="1" applyFont="1" applyFill="1" applyBorder="1" applyAlignment="1" applyProtection="1">
      <alignment vertical="center"/>
    </xf>
    <xf numFmtId="177" fontId="3" fillId="7" borderId="35" xfId="2" applyNumberFormat="1" applyFont="1" applyFill="1" applyBorder="1" applyAlignment="1" applyProtection="1">
      <alignment vertical="center"/>
    </xf>
    <xf numFmtId="182" fontId="3" fillId="7" borderId="45" xfId="1" applyNumberFormat="1" applyFont="1" applyFill="1" applyBorder="1" applyAlignment="1" applyProtection="1">
      <alignment vertical="center"/>
    </xf>
    <xf numFmtId="182" fontId="3" fillId="7" borderId="47" xfId="1" applyNumberFormat="1" applyFont="1" applyFill="1" applyBorder="1" applyAlignment="1" applyProtection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81" fontId="3" fillId="7" borderId="13" xfId="1" applyNumberFormat="1" applyFont="1" applyFill="1" applyBorder="1" applyAlignment="1" applyProtection="1">
      <alignment horizontal="right" vertical="center"/>
    </xf>
    <xf numFmtId="181" fontId="3" fillId="7" borderId="17" xfId="1" applyNumberFormat="1" applyFont="1" applyFill="1" applyBorder="1" applyAlignment="1" applyProtection="1">
      <alignment horizontal="right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81" fontId="3" fillId="8" borderId="45" xfId="1" applyNumberFormat="1" applyFont="1" applyFill="1" applyBorder="1" applyAlignment="1" applyProtection="1">
      <alignment horizontal="right" vertical="center"/>
    </xf>
    <xf numFmtId="181" fontId="3" fillId="8" borderId="47" xfId="1" applyNumberFormat="1" applyFont="1" applyFill="1" applyBorder="1" applyAlignment="1" applyProtection="1">
      <alignment horizontal="right" vertical="center"/>
    </xf>
    <xf numFmtId="181" fontId="3" fillId="5" borderId="4" xfId="1" applyNumberFormat="1" applyFont="1" applyFill="1" applyBorder="1" applyAlignment="1" applyProtection="1">
      <alignment horizontal="right" vertical="center"/>
      <protection locked="0"/>
    </xf>
    <xf numFmtId="181" fontId="3" fillId="5" borderId="9" xfId="1" applyNumberFormat="1" applyFont="1" applyFill="1" applyBorder="1" applyAlignment="1" applyProtection="1">
      <alignment horizontal="right" vertical="center"/>
      <protection locked="0"/>
    </xf>
    <xf numFmtId="38" fontId="3" fillId="3" borderId="40" xfId="1" applyFont="1" applyFill="1" applyBorder="1" applyAlignment="1" applyProtection="1">
      <alignment horizontal="right" vertical="center"/>
    </xf>
    <xf numFmtId="38" fontId="3" fillId="3" borderId="41" xfId="1" applyFont="1" applyFill="1" applyBorder="1" applyAlignment="1" applyProtection="1">
      <alignment horizontal="right" vertical="center"/>
    </xf>
    <xf numFmtId="38" fontId="10" fillId="10" borderId="4" xfId="0" applyNumberFormat="1" applyFont="1" applyFill="1" applyBorder="1" applyAlignment="1">
      <alignment horizontal="right" vertical="center"/>
    </xf>
    <xf numFmtId="38" fontId="10" fillId="10" borderId="20" xfId="0" applyNumberFormat="1" applyFont="1" applyFill="1" applyBorder="1" applyAlignment="1">
      <alignment horizontal="right" vertical="center"/>
    </xf>
    <xf numFmtId="38" fontId="10" fillId="10" borderId="9" xfId="0" applyNumberFormat="1" applyFont="1" applyFill="1" applyBorder="1" applyAlignment="1">
      <alignment horizontal="right" vertical="center"/>
    </xf>
    <xf numFmtId="181" fontId="3" fillId="8" borderId="46" xfId="1" applyNumberFormat="1" applyFont="1" applyFill="1" applyBorder="1" applyAlignment="1" applyProtection="1">
      <alignment horizontal="right" vertical="center"/>
    </xf>
    <xf numFmtId="180" fontId="10" fillId="10" borderId="4" xfId="0" applyNumberFormat="1" applyFont="1" applyFill="1" applyBorder="1" applyAlignment="1">
      <alignment horizontal="right" vertical="center"/>
    </xf>
    <xf numFmtId="180" fontId="10" fillId="10" borderId="20" xfId="0" applyNumberFormat="1" applyFont="1" applyFill="1" applyBorder="1" applyAlignment="1">
      <alignment horizontal="right" vertical="center"/>
    </xf>
    <xf numFmtId="180" fontId="10" fillId="10" borderId="9" xfId="0" applyNumberFormat="1" applyFont="1" applyFill="1" applyBorder="1" applyAlignment="1">
      <alignment horizontal="right" vertical="center"/>
    </xf>
    <xf numFmtId="181" fontId="3" fillId="2" borderId="53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181" fontId="3" fillId="7" borderId="4" xfId="1" applyNumberFormat="1" applyFont="1" applyFill="1" applyBorder="1" applyAlignment="1" applyProtection="1">
      <alignment horizontal="right" vertical="center"/>
    </xf>
    <xf numFmtId="181" fontId="3" fillId="7" borderId="20" xfId="1" applyNumberFormat="1" applyFont="1" applyFill="1" applyBorder="1" applyAlignment="1" applyProtection="1">
      <alignment horizontal="right" vertical="center"/>
    </xf>
    <xf numFmtId="181" fontId="3" fillId="7" borderId="9" xfId="1" applyNumberFormat="1" applyFont="1" applyFill="1" applyBorder="1" applyAlignment="1" applyProtection="1">
      <alignment horizontal="right" vertical="center"/>
    </xf>
    <xf numFmtId="181" fontId="3" fillId="7" borderId="12" xfId="1" applyNumberFormat="1" applyFont="1" applyFill="1" applyBorder="1" applyAlignment="1" applyProtection="1">
      <alignment horizontal="right" vertical="center"/>
    </xf>
    <xf numFmtId="181" fontId="3" fillId="7" borderId="21" xfId="1" applyNumberFormat="1" applyFont="1" applyFill="1" applyBorder="1" applyAlignment="1" applyProtection="1">
      <alignment horizontal="right" vertical="center"/>
    </xf>
    <xf numFmtId="181" fontId="3" fillId="7" borderId="33" xfId="1" applyNumberFormat="1" applyFont="1" applyFill="1" applyBorder="1" applyAlignment="1" applyProtection="1">
      <alignment horizontal="right" vertical="center"/>
    </xf>
    <xf numFmtId="38" fontId="3" fillId="3" borderId="36" xfId="1" applyFont="1" applyFill="1" applyBorder="1" applyAlignment="1" applyProtection="1">
      <alignment horizontal="right" vertical="center"/>
    </xf>
    <xf numFmtId="38" fontId="3" fillId="3" borderId="37" xfId="1" applyFont="1" applyFill="1" applyBorder="1" applyAlignment="1" applyProtection="1">
      <alignment horizontal="right" vertical="center"/>
    </xf>
    <xf numFmtId="177" fontId="3" fillId="7" borderId="34" xfId="2" applyNumberFormat="1" applyFont="1" applyFill="1" applyBorder="1" applyAlignment="1" applyProtection="1">
      <alignment horizontal="right" vertical="center"/>
    </xf>
    <xf numFmtId="177" fontId="3" fillId="7" borderId="35" xfId="2" applyNumberFormat="1" applyFont="1" applyFill="1" applyBorder="1" applyAlignment="1" applyProtection="1">
      <alignment horizontal="right" vertical="center"/>
    </xf>
    <xf numFmtId="181" fontId="3" fillId="7" borderId="45" xfId="1" applyNumberFormat="1" applyFont="1" applyFill="1" applyBorder="1" applyAlignment="1" applyProtection="1">
      <alignment horizontal="right" vertical="center"/>
    </xf>
    <xf numFmtId="181" fontId="3" fillId="7" borderId="47" xfId="1" applyNumberFormat="1" applyFont="1" applyFill="1" applyBorder="1" applyAlignment="1" applyProtection="1">
      <alignment horizontal="righ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5FC"/>
      <color rgb="FFCCFFCC"/>
      <color rgb="FF0033CC"/>
      <color rgb="FFC8F5FC"/>
      <color rgb="FFFFFFCC"/>
      <color rgb="FF000099"/>
      <color rgb="FFFFE285"/>
      <color rgb="FF27D4F1"/>
      <color rgb="FF0EBFDC"/>
      <color rgb="FF7D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1-4718-A7AB-AA6B40C6A5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1-4718-A7AB-AA6B40C6A5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51-4718-A7AB-AA6B40C6A5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851-4718-A7AB-AA6B40C6A5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851-4718-A7AB-AA6B40C6A5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851-4718-A7AB-AA6B40C6A5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851-4718-A7AB-AA6B40C6A5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851-4718-A7AB-AA6B40C6A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('（様式第1号）二酸化炭素排出量（毎月入力用　全事業所）'!$B$8,'（様式第1号）二酸化炭素排出量（毎月入力用　全事業所）'!$B$10,'（様式第1号）二酸化炭素排出量（毎月入力用　全事業所）'!$B$12,'（様式第1号）二酸化炭素排出量（毎月入力用　全事業所）'!$B$14,'（様式第1号）二酸化炭素排出量（毎月入力用　全事業所）'!$B$16,'（様式第1号）二酸化炭素排出量（毎月入力用　全事業所）'!$B$18,'（様式第1号）二酸化炭素排出量（毎月入力用　全事業所）'!$B$20,'（様式第1号）二酸化炭素排出量（毎月入力用　全事業所）'!$B$22)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('（様式第1号）二酸化炭素排出量（毎月入力用　全事業所）'!$R$8,'（様式第1号）二酸化炭素排出量（毎月入力用　全事業所）'!$R$10,'（様式第1号）二酸化炭素排出量（毎月入力用　全事業所）'!$R$12,'（様式第1号）二酸化炭素排出量（毎月入力用　全事業所）'!$R$14,'（様式第1号）二酸化炭素排出量（毎月入力用　全事業所）'!$R$16,'（様式第1号）二酸化炭素排出量（毎月入力用　全事業所）'!$R$18,'（様式第1号）二酸化炭素排出量（毎月入力用　全事業所）'!$R$20,'（様式第1号）二酸化炭素排出量（毎月入力用　全事業所）'!$R$22)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51-4718-A7AB-AA6B40C6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年別実績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'【参考】二酸化炭素排出状況（過年度実績　市内事業所）'!$B$18</c:f>
              <c:strCache>
                <c:ptCount val="1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市内事業所）'!$AG$6:$AH$7)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市内事業所）'!$C$18:$O$18</c15:sqref>
                  </c15:fullRef>
                </c:ext>
              </c:extLst>
              <c:f>('【参考】二酸化炭素排出状況（過年度実績　市内事業所）'!$C$18,'【参考】二酸化炭素排出状況（過年度実績　市内事業所）'!$E$18,'【参考】二酸化炭素排出状況（過年度実績　市内事業所）'!$G$18,'【参考】二酸化炭素排出状況（過年度実績　市内事業所）'!$I$18,'【参考】二酸化炭素排出状況（過年度実績　市内事業所）'!$K$18,'【参考】二酸化炭素排出状況（過年度実績　市内事業所）'!$M$18,'【参考】二酸化炭素排出状況（過年度実績　市内事業所）'!$O$18)</c:f>
              <c:numCache>
                <c:formatCode>#,##0_ ;[Red]\-#,##0\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7-423D-BF50-27091F0B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月別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</a:t>
            </a:r>
            <a:r>
              <a:rPr lang="en-US" altLang="ja-JP"/>
              <a:t>kg-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全事業所）'!$F$9:$Q$9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C-4C55-BE8A-C8E2D83C95DE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全事業所）'!$F$11:$Q$11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C-4C55-BE8A-C8E2D83C95DE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全事業所）'!$F$13:$Q$13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C-4C55-BE8A-C8E2D83C95DE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全事業所）'!$F$15:$Q$15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C-4C55-BE8A-C8E2D83C95DE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全事業所）'!$F$17:$Q$17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C-4C55-BE8A-C8E2D83C95DE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全事業所）'!$F$19:$Q$19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C-4C55-BE8A-C8E2D83C95DE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全事業所）'!$F$21:$Q$21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C-4C55-BE8A-C8E2D83C95DE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'（様式第1号）二酸化炭素排出量（毎月入力用　全事業所）'!$F$7:$Q$7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'（様式第1号）二酸化炭素排出量（毎月入力用　全事業所）'!$F$23:$Q$23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C-4C55-BE8A-C8E2D83C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年別目標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'（様式第2号）二酸化炭素排出量の目標（全事業所）'!$W$9:$Y$9</c:f>
              <c:strCache>
                <c:ptCount val="3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'（様式第2号）二酸化炭素排出量の目標（全事業所）'!$Z$7:$AM$8</c15:sqref>
                  </c15:fullRef>
                </c:ext>
              </c:extLst>
              <c:f>('（様式第2号）二酸化炭素排出量の目標（全事業所）'!$Z$7:$Z$8,'（様式第2号）二酸化炭素排出量の目標（全事業所）'!$AB$7:$AB$8,'（様式第2号）二酸化炭素排出量の目標（全事業所）'!$AD$7:$AD$8,'（様式第2号）二酸化炭素排出量の目標（全事業所）'!$AF$7:$AF$8,'（様式第2号）二酸化炭素排出量の目標（全事業所）'!$AH$7:$AH$8,'（様式第2号）二酸化炭素排出量の目標（全事業所）'!$AJ$7:$AJ$8,'（様式第2号）二酸化炭素排出量の目標（全事業所）'!$AL$7:$AL$8)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'（様式第2号）二酸化炭素排出量の目標（全事業所）'!$Z$9:$AM$9</c15:sqref>
                  </c15:fullRef>
                </c:ext>
              </c:extLst>
              <c:f>('（様式第2号）二酸化炭素排出量の目標（全事業所）'!$Z$9,'（様式第2号）二酸化炭素排出量の目標（全事業所）'!$AB$9,'（様式第2号）二酸化炭素排出量の目標（全事業所）'!$AD$9,'（様式第2号）二酸化炭素排出量の目標（全事業所）'!$AF$9,'（様式第2号）二酸化炭素排出量の目標（全事業所）'!$AH$9,'（様式第2号）二酸化炭素排出量の目標（全事業所）'!$AJ$9,'（様式第2号）二酸化炭素排出量の目標（全事業所）'!$AL$9)</c:f>
              <c:numCache>
                <c:formatCode>General</c:formatCode>
                <c:ptCount val="7"/>
                <c:pt idx="0" formatCode="#,##0_ ;[Red]\-#,##0\ ">
                  <c:v>0</c:v>
                </c:pt>
                <c:pt idx="1" formatCode="#,##0_ ;[Red]\-#,##0\ ">
                  <c:v>0</c:v>
                </c:pt>
                <c:pt idx="2" formatCode="#,##0_ ;[Red]\-#,##0\ ">
                  <c:v>0</c:v>
                </c:pt>
                <c:pt idx="3" formatCode="#,##0_ ;[Red]\-#,##0\ ">
                  <c:v>0</c:v>
                </c:pt>
                <c:pt idx="4" formatCode="#,##0_ ;[Red]\-#,##0\ ">
                  <c:v>0</c:v>
                </c:pt>
                <c:pt idx="5" formatCode="#,##0_ ;[Red]\-#,##0\ ">
                  <c:v>0</c:v>
                </c:pt>
                <c:pt idx="6" formatCode="#,##0_ ;[Red]\-#,##0\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EA-4347-B9FA-365B87DC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年別・燃料種別実績</a:t>
            </a:r>
            <a:r>
              <a:rPr lang="en-US" altLang="ja-JP"/>
              <a:t>CO₂</a:t>
            </a:r>
            <a:r>
              <a:rPr lang="ja-JP" altLang="en-US"/>
              <a:t>排出量　</a:t>
            </a:r>
            <a:r>
              <a:rPr lang="ja-JP" altLang="en-US" sz="1800" b="1" i="0" u="none" strike="noStrike" kern="1200" baseline="0">
                <a:solidFill>
                  <a:sysClr val="windowText" lastClr="000000"/>
                </a:solidFill>
              </a:rPr>
              <a:t>（</a:t>
            </a:r>
            <a:r>
              <a:rPr lang="en-US" altLang="ja-JP" sz="1800" b="1" i="0" u="none" strike="noStrike" kern="1200" baseline="0">
                <a:solidFill>
                  <a:sysClr val="windowText" lastClr="000000"/>
                </a:solidFill>
              </a:rPr>
              <a:t>kg-CO₂</a:t>
            </a:r>
            <a:r>
              <a:rPr lang="ja-JP" altLang="en-US" sz="1800" b="1" i="0" u="none" strike="noStrike" kern="1200" baseline="0">
                <a:solidFill>
                  <a:sysClr val="windowText" lastClr="000000"/>
                </a:solidFill>
              </a:rPr>
              <a:t>）</a:t>
            </a: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全事業所）'!$C$7:$O$7</c15:sqref>
                  </c15:fullRef>
                </c:ext>
              </c:extLst>
              <c:f>('（様式第8号）二酸化炭素排出状況（過年度実績　全事業所）'!$C$7,'（様式第8号）二酸化炭素排出状況（過年度実績　全事業所）'!$E$7,'（様式第8号）二酸化炭素排出状況（過年度実績　全事業所）'!$G$7,'（様式第8号）二酸化炭素排出状況（過年度実績　全事業所）'!$I$7,'（様式第8号）二酸化炭素排出状況（過年度実績　全事業所）'!$K$7,'（様式第8号）二酸化炭素排出状況（過年度実績　全事業所）'!$M$7,'（様式第8号）二酸化炭素排出状況（過年度実績　全事業所）'!$O$7)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3-47F7-8DF7-D96D12BFC799}"/>
            </c:ext>
          </c:extLst>
        </c:ser>
        <c:ser>
          <c:idx val="1"/>
          <c:order val="1"/>
          <c:tx>
            <c:v>灯油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全事業所）'!$C$8:$P$8</c15:sqref>
                  </c15:fullRef>
                </c:ext>
              </c:extLst>
              <c:f>('（様式第8号）二酸化炭素排出状況（過年度実績　全事業所）'!$C$8,'（様式第8号）二酸化炭素排出状況（過年度実績　全事業所）'!$E$8,'（様式第8号）二酸化炭素排出状況（過年度実績　全事業所）'!$G$8,'（様式第8号）二酸化炭素排出状況（過年度実績　全事業所）'!$I$8,'（様式第8号）二酸化炭素排出状況（過年度実績　全事業所）'!$K$8,'（様式第8号）二酸化炭素排出状況（過年度実績　全事業所）'!$M$8,'（様式第8号）二酸化炭素排出状況（過年度実績　全事業所）'!$O$8)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3-47F7-8DF7-D96D12BFC799}"/>
            </c:ext>
          </c:extLst>
        </c:ser>
        <c:ser>
          <c:idx val="2"/>
          <c:order val="2"/>
          <c:tx>
            <c:v>A重油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全事業所）'!$C$9:$O$9</c15:sqref>
                  </c15:fullRef>
                </c:ext>
              </c:extLst>
              <c:f>('（様式第8号）二酸化炭素排出状況（過年度実績　全事業所）'!$C$9,'（様式第8号）二酸化炭素排出状況（過年度実績　全事業所）'!$E$9,'（様式第8号）二酸化炭素排出状況（過年度実績　全事業所）'!$G$9,'（様式第8号）二酸化炭素排出状況（過年度実績　全事業所）'!$I$9,'（様式第8号）二酸化炭素排出状況（過年度実績　全事業所）'!$K$9,'（様式第8号）二酸化炭素排出状況（過年度実績　全事業所）'!$M$9,'（様式第8号）二酸化炭素排出状況（過年度実績　全事業所）'!$O$9)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3-47F7-8DF7-D96D12BFC799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全事業所）'!$C$10:$P$10</c15:sqref>
                  </c15:fullRef>
                </c:ext>
              </c:extLst>
              <c:f>('（様式第8号）二酸化炭素排出状況（過年度実績　全事業所）'!$C$10,'（様式第8号）二酸化炭素排出状況（過年度実績　全事業所）'!$E$10,'（様式第8号）二酸化炭素排出状況（過年度実績　全事業所）'!$G$10,'（様式第8号）二酸化炭素排出状況（過年度実績　全事業所）'!$I$10,'（様式第8号）二酸化炭素排出状況（過年度実績　全事業所）'!$K$10,'（様式第8号）二酸化炭素排出状況（過年度実績　全事業所）'!$M$10,'（様式第8号）二酸化炭素排出状況（過年度実績　全事業所）'!$O$10)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3-47F7-8DF7-D96D12BFC799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全事業所）'!$C$11:$P$11</c15:sqref>
                  </c15:fullRef>
                </c:ext>
              </c:extLst>
              <c:f>('（様式第8号）二酸化炭素排出状況（過年度実績　全事業所）'!$C$11,'（様式第8号）二酸化炭素排出状況（過年度実績　全事業所）'!$E$11,'（様式第8号）二酸化炭素排出状況（過年度実績　全事業所）'!$G$11,'（様式第8号）二酸化炭素排出状況（過年度実績　全事業所）'!$I$11,'（様式第8号）二酸化炭素排出状況（過年度実績　全事業所）'!$K$11,'（様式第8号）二酸化炭素排出状況（過年度実績　全事業所）'!$M$11,'（様式第8号）二酸化炭素排出状況（過年度実績　全事業所）'!$O$11)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3-47F7-8DF7-D96D12BFC799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全事業所）'!$C$12:$O$12</c15:sqref>
                  </c15:fullRef>
                </c:ext>
              </c:extLst>
              <c:f>('（様式第8号）二酸化炭素排出状況（過年度実績　全事業所）'!$C$12,'（様式第8号）二酸化炭素排出状況（過年度実績　全事業所）'!$E$12,'（様式第8号）二酸化炭素排出状況（過年度実績　全事業所）'!$G$12,'（様式第8号）二酸化炭素排出状況（過年度実績　全事業所）'!$I$12,'（様式第8号）二酸化炭素排出状況（過年度実績　全事業所）'!$K$12,'（様式第8号）二酸化炭素排出状況（過年度実績　全事業所）'!$M$12,'（様式第8号）二酸化炭素排出状況（過年度実績　全事業所）'!$O$12)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C3-47F7-8DF7-D96D12BFC799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全事業所）'!$C$13:$P$13</c15:sqref>
                  </c15:fullRef>
                </c:ext>
              </c:extLst>
              <c:f>('（様式第8号）二酸化炭素排出状況（過年度実績　全事業所）'!$C$13,'（様式第8号）二酸化炭素排出状況（過年度実績　全事業所）'!$E$13,'（様式第8号）二酸化炭素排出状況（過年度実績　全事業所）'!$G$13,'（様式第8号）二酸化炭素排出状況（過年度実績　全事業所）'!$I$13,'（様式第8号）二酸化炭素排出状況（過年度実績　全事業所）'!$K$13,'（様式第8号）二酸化炭素排出状況（過年度実績　全事業所）'!$M$13,'（様式第8号）二酸化炭素排出状況（過年度実績　全事業所）'!$O$13)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C3-47F7-8DF7-D96D12BFC799}"/>
            </c:ext>
          </c:extLst>
        </c:ser>
        <c:ser>
          <c:idx val="7"/>
          <c:order val="7"/>
          <c:tx>
            <c:v>軽油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全事業所）'!$C$14:$P$14</c15:sqref>
                  </c15:fullRef>
                </c:ext>
              </c:extLst>
              <c:f>('（様式第8号）二酸化炭素排出状況（過年度実績　全事業所）'!$C$14,'（様式第8号）二酸化炭素排出状況（過年度実績　全事業所）'!$E$14,'（様式第8号）二酸化炭素排出状況（過年度実績　全事業所）'!$G$14,'（様式第8号）二酸化炭素排出状況（過年度実績　全事業所）'!$I$14,'（様式第8号）二酸化炭素排出状況（過年度実績　全事業所）'!$K$14,'（様式第8号）二酸化炭素排出状況（過年度実績　全事業所）'!$M$14,'（様式第8号）二酸化炭素排出状況（過年度実績　全事業所）'!$O$14)</c:f>
              <c:numCache>
                <c:formatCode>#,##0_);[Red]\(#,##0\)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C3-47F7-8DF7-D96D12BF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 sz="11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 sz="1100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年別実績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'（様式第8号）二酸化炭素排出状況（過年度実績　全事業所）'!$B$17</c:f>
              <c:strCache>
                <c:ptCount val="1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全事業所）'!$U$5:$AH$6</c15:sqref>
                  </c15:fullRef>
                </c:ext>
              </c:extLst>
              <c:f>('（様式第8号）二酸化炭素排出状況（過年度実績　全事業所）'!$U$5:$U$6,'（様式第8号）二酸化炭素排出状況（過年度実績　全事業所）'!$W$5:$W$6,'（様式第8号）二酸化炭素排出状況（過年度実績　全事業所）'!$Y$5:$Y$6,'（様式第8号）二酸化炭素排出状況（過年度実績　全事業所）'!$AA$5:$AA$6,'（様式第8号）二酸化炭素排出状況（過年度実績　全事業所）'!$AC$5:$AC$6,'（様式第8号）二酸化炭素排出状況（過年度実績　全事業所）'!$AE$5:$AE$6,'（様式第8号）二酸化炭素排出状況（過年度実績　全事業所）'!$AG$5:$AG$6)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'（様式第8号）二酸化炭素排出状況（過年度実績　全事業所）'!$C$17:$P$17</c15:sqref>
                  </c15:fullRef>
                </c:ext>
              </c:extLst>
              <c:f>('（様式第8号）二酸化炭素排出状況（過年度実績　全事業所）'!$C$17,'（様式第8号）二酸化炭素排出状況（過年度実績　全事業所）'!$E$17,'（様式第8号）二酸化炭素排出状況（過年度実績　全事業所）'!$G$17,'（様式第8号）二酸化炭素排出状況（過年度実績　全事業所）'!$I$17,'（様式第8号）二酸化炭素排出状況（過年度実績　全事業所）'!$K$17,'（様式第8号）二酸化炭素排出状況（過年度実績　全事業所）'!$M$17,'（様式第8号）二酸化炭素排出状況（過年度実績　全事業所）'!$O$17)</c:f>
              <c:numCache>
                <c:formatCode>#,##0_);[Red]\(#,##0\)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5-4DEE-A3B5-405A6E41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en-US"/>
              <a:t>年間</a:t>
            </a:r>
            <a:r>
              <a:rPr lang="en-US" altLang="ja-JP" sz="1800" b="1" i="0" u="none" strike="noStrike" baseline="0">
                <a:effectLst/>
              </a:rPr>
              <a:t>CO</a:t>
            </a:r>
            <a:r>
              <a:rPr lang="ja-JP" altLang="ja-JP" sz="1800" b="1" i="0" u="none" strike="noStrike" baseline="0">
                <a:effectLst/>
              </a:rPr>
              <a:t>₂</a:t>
            </a:r>
            <a:r>
              <a:rPr lang="ja-JP" altLang="en-US"/>
              <a:t>排出量  （割合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5-4B72-94C3-3504CFDBF6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85-4B72-94C3-3504CFDBF6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85-4B72-94C3-3504CFDBF6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85-4B72-94C3-3504CFDBF6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85-4B72-94C3-3504CFDBF6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385-4B72-94C3-3504CFDBF6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385-4B72-94C3-3504CFDBF6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385-4B72-94C3-3504CFDBF6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('【参考】二酸化炭素排出状況（毎月入力用　市内事業所）'!$B$7,'【参考】二酸化炭素排出状況（毎月入力用　市内事業所）'!$B$9,'【参考】二酸化炭素排出状況（毎月入力用　市内事業所）'!$B$11,'【参考】二酸化炭素排出状況（毎月入力用　市内事業所）'!$B$13,'【参考】二酸化炭素排出状況（毎月入力用　市内事業所）'!$B$15,'【参考】二酸化炭素排出状況（毎月入力用　市内事業所）'!$B$17,'【参考】二酸化炭素排出状況（毎月入力用　市内事業所）'!$B$19,'【参考】二酸化炭素排出状況（毎月入力用　市内事業所）'!$B$21)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('【参考】二酸化炭素排出状況（毎月入力用　市内事業所）'!$R$7,'【参考】二酸化炭素排出状況（毎月入力用　市内事業所）'!$R$9,'【参考】二酸化炭素排出状況（毎月入力用　市内事業所）'!$R$11,'【参考】二酸化炭素排出状況（毎月入力用　市内事業所）'!$R$13,'【参考】二酸化炭素排出状況（毎月入力用　市内事業所）'!$R$15,'【参考】二酸化炭素排出状況（毎月入力用　市内事業所）'!$R$17,'【参考】二酸化炭素排出状況（毎月入力用　市内事業所）'!$R$19,'【参考】二酸化炭素排出状況（毎月入力用　市内事業所）'!$R$21)</c:f>
              <c:numCache>
                <c:formatCode>#,##0_);[Red]\(#,##0\)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5-4B72-94C3-3504CFDB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ja-JP" altLang="ja-JP" sz="1800" b="1" i="0" baseline="0">
                <a:effectLst/>
              </a:rPr>
              <a:t>月別</a:t>
            </a:r>
            <a:r>
              <a:rPr lang="en-US" altLang="ja-JP" sz="1800" b="1" i="0" baseline="0">
                <a:effectLst/>
              </a:rPr>
              <a:t>CO</a:t>
            </a:r>
            <a:r>
              <a:rPr lang="ja-JP" altLang="ja-JP" sz="1800" b="1" i="0" baseline="0">
                <a:effectLst/>
              </a:rPr>
              <a:t>₂排出量  （</a:t>
            </a:r>
            <a:r>
              <a:rPr lang="en-US" altLang="ja-JP" sz="1800" b="1" i="0" baseline="0">
                <a:effectLst/>
              </a:rPr>
              <a:t>kg-CO</a:t>
            </a:r>
            <a:r>
              <a:rPr lang="ja-JP" altLang="ja-JP" sz="1800" b="1" i="0" baseline="0">
                <a:effectLst/>
              </a:rPr>
              <a:t>₂）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市内事業所）'!$F$8:$Q$8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9E4-A24B-948A9698EACF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市内事業所）'!$F$10:$Q$10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9E4-A24B-948A9698EACF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市内事業所）'!$F$12:$Q$12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9E4-A24B-948A9698EACF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市内事業所）'!$F$14:$Q$14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B-49E4-A24B-948A9698EACF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市内事業所）'!$F$16:$Q$16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B-49E4-A24B-948A9698EACF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市内事業所）'!$F$18:$Q$18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4B-49E4-A24B-948A9698EACF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市内事業所）'!$F$20:$Q$20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4B-49E4-A24B-948A9698EACF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'【参考】二酸化炭素排出状況（毎月入力用　市内事業所）'!$F$6:$Q$6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'【参考】二酸化炭素排出状況（毎月入力用　市内事業所）'!$F$22:$Q$22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4B-49E4-A24B-948A9698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345239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年別目標</a:t>
            </a:r>
            <a:r>
              <a:rPr lang="en-US" sz="1800"/>
              <a:t>CO₂</a:t>
            </a:r>
            <a:r>
              <a:rPr lang="ja-JP" sz="1800"/>
              <a:t>排出量合計 </a:t>
            </a:r>
            <a:r>
              <a:rPr lang="en-US" sz="1800"/>
              <a:t>(</a:t>
            </a:r>
            <a:r>
              <a:rPr lang="ja-JP" sz="1800"/>
              <a:t>カーボン・オフセットを考慮</a:t>
            </a:r>
            <a:r>
              <a:rPr lang="en-US" sz="1800"/>
              <a:t>)</a:t>
            </a:r>
            <a:r>
              <a:rPr lang="ja-JP" sz="1800"/>
              <a:t>　</a:t>
            </a:r>
            <a:br>
              <a:rPr lang="en-US" sz="1800"/>
            </a:br>
            <a:r>
              <a:rPr lang="ja-JP" sz="1800"/>
              <a:t>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'【参考】二酸化炭素排出量の目標（市内事業所）'!$W$8:$Y$8</c:f>
              <c:strCache>
                <c:ptCount val="3"/>
                <c:pt idx="0">
                  <c:v>CO₂排出量合計
(カーボン・オフセットを考慮)</c:v>
                </c:pt>
              </c:strCache>
            </c:strRef>
          </c:tx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'【参考】二酸化炭素排出量の目標（市内事業所）'!$Z$6:$AM$7</c15:sqref>
                  </c15:fullRef>
                </c:ext>
              </c:extLst>
              <c:f>('【参考】二酸化炭素排出量の目標（市内事業所）'!$Z$6:$Z$7,'【参考】二酸化炭素排出量の目標（市内事業所）'!$AB$6:$AB$7,'【参考】二酸化炭素排出量の目標（市内事業所）'!$AD$6:$AD$7,'【参考】二酸化炭素排出量の目標（市内事業所）'!$AF$6:$AF$7,'【参考】二酸化炭素排出量の目標（市内事業所）'!$AH$6:$AH$7,'【参考】二酸化炭素排出量の目標（市内事業所）'!$AJ$6:$AJ$7,'【参考】二酸化炭素排出量の目標（市内事業所）'!$AL$6:$AL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'【参考】二酸化炭素排出量の目標（市内事業所）'!$Z$8:$AM$8</c15:sqref>
                  </c15:fullRef>
                </c:ext>
              </c:extLst>
              <c:f>('【参考】二酸化炭素排出量の目標（市内事業所）'!$Z$8,'【参考】二酸化炭素排出量の目標（市内事業所）'!$AB$8,'【参考】二酸化炭素排出量の目標（市内事業所）'!$AD$8,'【参考】二酸化炭素排出量の目標（市内事業所）'!$AF$8,'【参考】二酸化炭素排出量の目標（市内事業所）'!$AH$8,'【参考】二酸化炭素排出量の目標（市内事業所）'!$AJ$8,'【参考】二酸化炭素排出量の目標（市内事業所）'!$AL$8)</c:f>
              <c:numCache>
                <c:formatCode>General</c:formatCode>
                <c:ptCount val="7"/>
                <c:pt idx="0" formatCode="#,##0_ ;[Red]\-#,##0\ ">
                  <c:v>0</c:v>
                </c:pt>
                <c:pt idx="1" formatCode="#,##0_ ;[Red]\-#,##0\ ">
                  <c:v>0</c:v>
                </c:pt>
                <c:pt idx="2" formatCode="#,##0_ ;[Red]\-#,##0\ ">
                  <c:v>0</c:v>
                </c:pt>
                <c:pt idx="3" formatCode="#,##0_ ;[Red]\-#,##0\ ">
                  <c:v>0</c:v>
                </c:pt>
                <c:pt idx="4" formatCode="#,##0_ ;[Red]\-#,##0\ ">
                  <c:v>0</c:v>
                </c:pt>
                <c:pt idx="5" formatCode="#,##0_ ;[Red]\-#,##0\ ">
                  <c:v>0</c:v>
                </c:pt>
                <c:pt idx="6" formatCode="#,##0_ ;[Red]\-#,##0\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E-4996-B4DC-C90CF6C4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39768"/>
        <c:axId val="1"/>
      </c:line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年別・燃料種別実績</a:t>
            </a:r>
            <a:r>
              <a:rPr lang="en-US" sz="1800"/>
              <a:t>CO₂</a:t>
            </a:r>
            <a:r>
              <a:rPr lang="ja-JP" sz="1800"/>
              <a:t>排出量　（</a:t>
            </a:r>
            <a:r>
              <a:rPr lang="en-US" sz="1800"/>
              <a:t>kg-CO₂</a:t>
            </a:r>
            <a:r>
              <a:rPr lang="ja-JP" sz="1800"/>
              <a:t>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市内事業所）'!$C$8:$O$8</c15:sqref>
                  </c15:fullRef>
                </c:ext>
              </c:extLst>
              <c:f>('【参考】二酸化炭素排出状況（過年度実績　市内事業所）'!$C$8,'【参考】二酸化炭素排出状況（過年度実績　市内事業所）'!$E$8,'【参考】二酸化炭素排出状況（過年度実績　市内事業所）'!$G$8,'【参考】二酸化炭素排出状況（過年度実績　市内事業所）'!$I$8,'【参考】二酸化炭素排出状況（過年度実績　市内事業所）'!$K$8,'【参考】二酸化炭素排出状況（過年度実績　市内事業所）'!$M$8,'【参考】二酸化炭素排出状況（過年度実績　市内事業所）'!$O$8)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2-4106-A86F-686B75AD6C94}"/>
            </c:ext>
          </c:extLst>
        </c:ser>
        <c:ser>
          <c:idx val="1"/>
          <c:order val="1"/>
          <c:tx>
            <c:v>灯油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市内事業所）'!$C$9:$P$9</c15:sqref>
                  </c15:fullRef>
                </c:ext>
              </c:extLst>
              <c:f>('【参考】二酸化炭素排出状況（過年度実績　市内事業所）'!$C$9,'【参考】二酸化炭素排出状況（過年度実績　市内事業所）'!$E$9,'【参考】二酸化炭素排出状況（過年度実績　市内事業所）'!$G$9,'【参考】二酸化炭素排出状況（過年度実績　市内事業所）'!$I$9,'【参考】二酸化炭素排出状況（過年度実績　市内事業所）'!$K$9,'【参考】二酸化炭素排出状況（過年度実績　市内事業所）'!$M$9,'【参考】二酸化炭素排出状況（過年度実績　市内事業所）'!$O$9)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2-4106-A86F-686B75AD6C94}"/>
            </c:ext>
          </c:extLst>
        </c:ser>
        <c:ser>
          <c:idx val="2"/>
          <c:order val="2"/>
          <c:tx>
            <c:v>A重油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市内事業所）'!$C$10:$O$10</c15:sqref>
                  </c15:fullRef>
                </c:ext>
              </c:extLst>
              <c:f>('【参考】二酸化炭素排出状況（過年度実績　市内事業所）'!$C$10,'【参考】二酸化炭素排出状況（過年度実績　市内事業所）'!$E$10,'【参考】二酸化炭素排出状況（過年度実績　市内事業所）'!$G$10,'【参考】二酸化炭素排出状況（過年度実績　市内事業所）'!$I$10,'【参考】二酸化炭素排出状況（過年度実績　市内事業所）'!$K$10,'【参考】二酸化炭素排出状況（過年度実績　市内事業所）'!$M$10,'【参考】二酸化炭素排出状況（過年度実績　市内事業所）'!$O$10)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2-4106-A86F-686B75AD6C94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市内事業所）'!$C$11:$P$11</c15:sqref>
                  </c15:fullRef>
                </c:ext>
              </c:extLst>
              <c:f>('【参考】二酸化炭素排出状況（過年度実績　市内事業所）'!$C$11,'【参考】二酸化炭素排出状況（過年度実績　市内事業所）'!$E$11,'【参考】二酸化炭素排出状況（過年度実績　市内事業所）'!$G$11,'【参考】二酸化炭素排出状況（過年度実績　市内事業所）'!$I$11,'【参考】二酸化炭素排出状況（過年度実績　市内事業所）'!$K$11,'【参考】二酸化炭素排出状況（過年度実績　市内事業所）'!$M$11,'【参考】二酸化炭素排出状況（過年度実績　市内事業所）'!$O$11)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2-4106-A86F-686B75AD6C94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市内事業所）'!$C$12:$P$12</c15:sqref>
                  </c15:fullRef>
                </c:ext>
              </c:extLst>
              <c:f>('【参考】二酸化炭素排出状況（過年度実績　市内事業所）'!$C$12,'【参考】二酸化炭素排出状況（過年度実績　市内事業所）'!$E$12,'【参考】二酸化炭素排出状況（過年度実績　市内事業所）'!$G$12,'【参考】二酸化炭素排出状況（過年度実績　市内事業所）'!$I$12,'【参考】二酸化炭素排出状況（過年度実績　市内事業所）'!$K$12,'【参考】二酸化炭素排出状況（過年度実績　市内事業所）'!$M$12,'【参考】二酸化炭素排出状況（過年度実績　市内事業所）'!$O$12)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D2-4106-A86F-686B75AD6C94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市内事業所）'!$C$13:$O$13</c15:sqref>
                  </c15:fullRef>
                </c:ext>
              </c:extLst>
              <c:f>('【参考】二酸化炭素排出状況（過年度実績　市内事業所）'!$C$13,'【参考】二酸化炭素排出状況（過年度実績　市内事業所）'!$E$13,'【参考】二酸化炭素排出状況（過年度実績　市内事業所）'!$G$13,'【参考】二酸化炭素排出状況（過年度実績　市内事業所）'!$I$13,'【参考】二酸化炭素排出状況（過年度実績　市内事業所）'!$K$13,'【参考】二酸化炭素排出状況（過年度実績　市内事業所）'!$M$13,'【参考】二酸化炭素排出状況（過年度実績　市内事業所）'!$O$13)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2-4106-A86F-686B75AD6C94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市内事業所）'!$C$14:$P$14</c15:sqref>
                  </c15:fullRef>
                </c:ext>
              </c:extLst>
              <c:f>('【参考】二酸化炭素排出状況（過年度実績　市内事業所）'!$C$14,'【参考】二酸化炭素排出状況（過年度実績　市内事業所）'!$E$14,'【参考】二酸化炭素排出状況（過年度実績　市内事業所）'!$G$14,'【参考】二酸化炭素排出状況（過年度実績　市内事業所）'!$I$14,'【参考】二酸化炭素排出状況（過年度実績　市内事業所）'!$K$14,'【参考】二酸化炭素排出状況（過年度実績　市内事業所）'!$M$14,'【参考】二酸化炭素排出状況（過年度実績　市内事業所）'!$O$14)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D2-4106-A86F-686B75AD6C94}"/>
            </c:ext>
          </c:extLst>
        </c:ser>
        <c:ser>
          <c:idx val="7"/>
          <c:order val="7"/>
          <c:tx>
            <c:v>軽油</c:v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市内事業所）'!$U$6:$AH$7</c15:sqref>
                  </c15:fullRef>
                </c:ext>
              </c:extLst>
              <c:f>('【参考】二酸化炭素排出状況（過年度実績　市内事業所）'!$U$6:$U$7,'【参考】二酸化炭素排出状況（過年度実績　市内事業所）'!$W$6:$W$7,'【参考】二酸化炭素排出状況（過年度実績　市内事業所）'!$Y$6:$Y$7,'【参考】二酸化炭素排出状況（過年度実績　市内事業所）'!$AA$6:$AA$7,'【参考】二酸化炭素排出状況（過年度実績　市内事業所）'!$AC$6:$AC$7,'【参考】二酸化炭素排出状況（過年度実績　市内事業所）'!$AE$6:$AE$7,'【参考】二酸化炭素排出状況（過年度実績　市内事業所）'!$AG$6:$AG$7)</c:f>
              <c:multiLvlStrCache>
                <c:ptCount val="7"/>
                <c:lvl>
                  <c:pt idx="0">
                    <c:v>年度</c:v>
                  </c:pt>
                  <c:pt idx="1">
                    <c:v>年度</c:v>
                  </c:pt>
                  <c:pt idx="2">
                    <c:v>年度</c:v>
                  </c:pt>
                  <c:pt idx="3">
                    <c:v>年度</c:v>
                  </c:pt>
                  <c:pt idx="4">
                    <c:v>年度</c:v>
                  </c:pt>
                  <c:pt idx="5">
                    <c:v>年度</c:v>
                  </c:pt>
                  <c:pt idx="6">
                    <c:v>年度</c:v>
                  </c:pt>
                </c:lvl>
                <c:lvl>
                  <c:pt idx="0">
                    <c:v>基準年度</c:v>
                  </c:pt>
                  <c:pt idx="1">
                    <c:v>第１年度</c:v>
                  </c:pt>
                  <c:pt idx="2">
                    <c:v>第2年度</c:v>
                  </c:pt>
                  <c:pt idx="3">
                    <c:v>第3年度</c:v>
                  </c:pt>
                  <c:pt idx="4">
                    <c:v>第4年度</c:v>
                  </c:pt>
                  <c:pt idx="5">
                    <c:v>第5年度</c:v>
                  </c:pt>
                  <c:pt idx="6">
                    <c:v>第6年度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'【参考】二酸化炭素排出状況（過年度実績　市内事業所）'!$C$15:$P$15</c15:sqref>
                  </c15:fullRef>
                </c:ext>
              </c:extLst>
              <c:f>('【参考】二酸化炭素排出状況（過年度実績　市内事業所）'!$C$15,'【参考】二酸化炭素排出状況（過年度実績　市内事業所）'!$E$15,'【参考】二酸化炭素排出状況（過年度実績　市内事業所）'!$G$15,'【参考】二酸化炭素排出状況（過年度実績　市内事業所）'!$I$15,'【参考】二酸化炭素排出状況（過年度実績　市内事業所）'!$K$15,'【参考】二酸化炭素排出状況（過年度実績　市内事業所）'!$M$15,'【参考】二酸化炭素排出状況（過年度実績　市内事業所）'!$O$15)</c:f>
              <c:numCache>
                <c:formatCode>#,##0_ ;[Red]\-#,##0\ 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D2-4106-A86F-686B75AD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77</xdr:row>
      <xdr:rowOff>114300</xdr:rowOff>
    </xdr:from>
    <xdr:to>
      <xdr:col>22</xdr:col>
      <xdr:colOff>133350</xdr:colOff>
      <xdr:row>111</xdr:row>
      <xdr:rowOff>85725</xdr:rowOff>
    </xdr:to>
    <xdr:graphicFrame macro="">
      <xdr:nvGraphicFramePr>
        <xdr:cNvPr id="1079" name="グラフ 14">
          <a:extLst>
            <a:ext uri="{FF2B5EF4-FFF2-40B4-BE49-F238E27FC236}">
              <a16:creationId xmlns:a16="http://schemas.microsoft.com/office/drawing/2014/main" id="{2CA120C0-293F-424C-ABE6-4E14A999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27</xdr:row>
      <xdr:rowOff>149225</xdr:rowOff>
    </xdr:from>
    <xdr:to>
      <xdr:col>22</xdr:col>
      <xdr:colOff>101600</xdr:colOff>
      <xdr:row>73</xdr:row>
      <xdr:rowOff>28575</xdr:rowOff>
    </xdr:to>
    <xdr:graphicFrame macro="">
      <xdr:nvGraphicFramePr>
        <xdr:cNvPr id="1080" name="グラフ 20">
          <a:extLst>
            <a:ext uri="{FF2B5EF4-FFF2-40B4-BE49-F238E27FC236}">
              <a16:creationId xmlns:a16="http://schemas.microsoft.com/office/drawing/2014/main" id="{C435A691-EE8B-4A91-B4DE-C862D4DD4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48</xdr:row>
      <xdr:rowOff>9479</xdr:rowOff>
    </xdr:from>
    <xdr:to>
      <xdr:col>19</xdr:col>
      <xdr:colOff>142875</xdr:colOff>
      <xdr:row>86</xdr:row>
      <xdr:rowOff>47625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B26D33AD-0B39-46C7-9804-3EF2B25B0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276226</xdr:rowOff>
    </xdr:from>
    <xdr:to>
      <xdr:col>16</xdr:col>
      <xdr:colOff>276225</xdr:colOff>
      <xdr:row>52</xdr:row>
      <xdr:rowOff>28575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E44C2741-4A41-4A8F-A343-A1EBCA005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628097</xdr:colOff>
      <xdr:row>54</xdr:row>
      <xdr:rowOff>11968</xdr:rowOff>
    </xdr:from>
    <xdr:to>
      <xdr:col>16</xdr:col>
      <xdr:colOff>285750</xdr:colOff>
      <xdr:row>85</xdr:row>
      <xdr:rowOff>117475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3DCFB98B-3162-4835-B104-CF91AEC89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76</xdr:row>
      <xdr:rowOff>114300</xdr:rowOff>
    </xdr:from>
    <xdr:to>
      <xdr:col>22</xdr:col>
      <xdr:colOff>133350</xdr:colOff>
      <xdr:row>110</xdr:row>
      <xdr:rowOff>85725</xdr:rowOff>
    </xdr:to>
    <xdr:graphicFrame macro="">
      <xdr:nvGraphicFramePr>
        <xdr:cNvPr id="2" name="グラフ 14">
          <a:extLst>
            <a:ext uri="{FF2B5EF4-FFF2-40B4-BE49-F238E27FC236}">
              <a16:creationId xmlns:a16="http://schemas.microsoft.com/office/drawing/2014/main" id="{A2398D89-591D-468C-AD11-48987B791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120650</xdr:colOff>
      <xdr:row>26</xdr:row>
      <xdr:rowOff>149225</xdr:rowOff>
    </xdr:from>
    <xdr:to>
      <xdr:col>22</xdr:col>
      <xdr:colOff>101600</xdr:colOff>
      <xdr:row>72</xdr:row>
      <xdr:rowOff>28575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9F2D2EBF-0809-4744-A4A6-A771A7778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46</xdr:row>
      <xdr:rowOff>158702</xdr:rowOff>
    </xdr:from>
    <xdr:to>
      <xdr:col>18</xdr:col>
      <xdr:colOff>1019175</xdr:colOff>
      <xdr:row>85</xdr:row>
      <xdr:rowOff>6350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9E672DB0-96C2-4F1E-AB82-49DD8AB4C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19</xdr:row>
      <xdr:rowOff>295277</xdr:rowOff>
    </xdr:from>
    <xdr:to>
      <xdr:col>16</xdr:col>
      <xdr:colOff>120650</xdr:colOff>
      <xdr:row>52</xdr:row>
      <xdr:rowOff>9525</xdr:rowOff>
    </xdr:to>
    <xdr:graphicFrame macro="">
      <xdr:nvGraphicFramePr>
        <xdr:cNvPr id="2" name="グラフ 20">
          <a:extLst>
            <a:ext uri="{FF2B5EF4-FFF2-40B4-BE49-F238E27FC236}">
              <a16:creationId xmlns:a16="http://schemas.microsoft.com/office/drawing/2014/main" id="{BDF12E49-BBA9-4D4E-99CA-F09AB96FC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621748</xdr:colOff>
      <xdr:row>53</xdr:row>
      <xdr:rowOff>145319</xdr:rowOff>
    </xdr:from>
    <xdr:to>
      <xdr:col>16</xdr:col>
      <xdr:colOff>111125</xdr:colOff>
      <xdr:row>86</xdr:row>
      <xdr:rowOff>95250</xdr:rowOff>
    </xdr:to>
    <xdr:graphicFrame macro="">
      <xdr:nvGraphicFramePr>
        <xdr:cNvPr id="3" name="グラフ 20">
          <a:extLst>
            <a:ext uri="{FF2B5EF4-FFF2-40B4-BE49-F238E27FC236}">
              <a16:creationId xmlns:a16="http://schemas.microsoft.com/office/drawing/2014/main" id="{AAF806A9-6FAE-4250-BF89-E559E985B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licies.env.go.jp/earth/ghg-santeikohyo/files/manual/chpt2_6-0_rev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licies.env.go.jp/earth/ghg-santeikohyo/files/manual/chpt2_6-0_rev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34"/>
  <sheetViews>
    <sheetView showZeros="0" tabSelected="1" view="pageBreakPreview" zoomScale="60" zoomScaleNormal="25" workbookViewId="0">
      <selection activeCell="Z26" sqref="Z26"/>
    </sheetView>
  </sheetViews>
  <sheetFormatPr defaultColWidth="9" defaultRowHeight="13" x14ac:dyDescent="0.2"/>
  <cols>
    <col min="1" max="1" width="6.632812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6.1796875" style="2" customWidth="1"/>
    <col min="22" max="22" width="8.90625" style="2" customWidth="1"/>
    <col min="23" max="23" width="18.26953125" style="1" customWidth="1"/>
    <col min="24" max="25" width="9" style="2"/>
    <col min="26" max="26" width="17.90625" style="1" customWidth="1"/>
    <col min="27" max="27" width="15" style="1" customWidth="1"/>
    <col min="28" max="28" width="13.5429687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9.7265625" style="1" bestFit="1" customWidth="1"/>
    <col min="43" max="43" width="19" style="1" customWidth="1"/>
    <col min="44" max="16384" width="9" style="1"/>
  </cols>
  <sheetData>
    <row r="1" spans="1:43" ht="38.5" customHeight="1" x14ac:dyDescent="0.2">
      <c r="A1" s="171" t="s">
        <v>57</v>
      </c>
      <c r="B1" s="171"/>
      <c r="C1" s="171"/>
      <c r="D1" s="171"/>
      <c r="E1" s="171"/>
      <c r="F1" s="171"/>
    </row>
    <row r="2" spans="1:43" ht="38.5" customHeight="1" x14ac:dyDescent="0.2">
      <c r="A2" s="22"/>
      <c r="B2" s="22"/>
      <c r="C2" s="22"/>
      <c r="D2" s="22"/>
      <c r="E2" s="22"/>
      <c r="F2" s="22"/>
    </row>
    <row r="3" spans="1:43" ht="21" customHeight="1" x14ac:dyDescent="0.2">
      <c r="C3" s="23"/>
      <c r="D3" s="23"/>
      <c r="E3" s="23"/>
      <c r="F3" s="23"/>
      <c r="G3" s="23"/>
      <c r="H3" s="113"/>
      <c r="I3" s="44" t="s">
        <v>77</v>
      </c>
      <c r="J3" s="174" t="s">
        <v>70</v>
      </c>
      <c r="K3" s="174"/>
      <c r="L3" s="174"/>
      <c r="M3" s="174"/>
      <c r="N3" s="174"/>
      <c r="O3" s="174"/>
      <c r="P3" s="174"/>
      <c r="Q3" s="23"/>
      <c r="R3" s="23"/>
      <c r="S3" s="23"/>
      <c r="T3" s="23"/>
      <c r="U3" s="23"/>
      <c r="V3" s="23"/>
    </row>
    <row r="4" spans="1:43" ht="12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43" ht="26.25" customHeight="1" x14ac:dyDescent="0.2">
      <c r="B5" s="45" t="s">
        <v>0</v>
      </c>
    </row>
    <row r="6" spans="1:43" ht="18" customHeight="1" x14ac:dyDescent="0.2">
      <c r="B6" s="141" t="s">
        <v>42</v>
      </c>
      <c r="C6" s="179"/>
      <c r="D6" s="142"/>
      <c r="E6" s="172" t="s">
        <v>43</v>
      </c>
      <c r="F6" s="46"/>
      <c r="G6" s="47"/>
      <c r="H6" s="47"/>
      <c r="I6" s="47"/>
      <c r="J6" s="47"/>
      <c r="K6" s="48">
        <f>H3</f>
        <v>0</v>
      </c>
      <c r="L6" s="47" t="s">
        <v>77</v>
      </c>
      <c r="M6" s="47"/>
      <c r="N6" s="47"/>
      <c r="O6" s="47"/>
      <c r="P6" s="47"/>
      <c r="Q6" s="47"/>
      <c r="R6" s="161" t="s">
        <v>63</v>
      </c>
      <c r="S6" s="177" t="s">
        <v>112</v>
      </c>
      <c r="T6" s="175" t="s">
        <v>62</v>
      </c>
      <c r="U6" s="1"/>
      <c r="V6" s="1"/>
      <c r="W6" s="2"/>
      <c r="X6" s="1"/>
      <c r="Y6" s="1"/>
    </row>
    <row r="7" spans="1:43" ht="30" customHeight="1" thickBot="1" x14ac:dyDescent="0.25">
      <c r="B7" s="143"/>
      <c r="C7" s="180"/>
      <c r="D7" s="144"/>
      <c r="E7" s="173"/>
      <c r="F7" s="76" t="s">
        <v>2</v>
      </c>
      <c r="G7" s="77" t="s">
        <v>3</v>
      </c>
      <c r="H7" s="77" t="s">
        <v>4</v>
      </c>
      <c r="I7" s="77" t="s">
        <v>5</v>
      </c>
      <c r="J7" s="77" t="s">
        <v>6</v>
      </c>
      <c r="K7" s="77" t="s">
        <v>7</v>
      </c>
      <c r="L7" s="77" t="s">
        <v>8</v>
      </c>
      <c r="M7" s="77" t="s">
        <v>9</v>
      </c>
      <c r="N7" s="77" t="s">
        <v>10</v>
      </c>
      <c r="O7" s="77" t="s">
        <v>11</v>
      </c>
      <c r="P7" s="77" t="s">
        <v>12</v>
      </c>
      <c r="Q7" s="78" t="s">
        <v>13</v>
      </c>
      <c r="R7" s="162"/>
      <c r="S7" s="178"/>
      <c r="T7" s="176"/>
      <c r="U7" s="1"/>
      <c r="V7" s="3" t="s">
        <v>14</v>
      </c>
      <c r="W7" s="3" t="s">
        <v>15</v>
      </c>
      <c r="X7" s="69" t="s">
        <v>16</v>
      </c>
      <c r="Y7" s="6"/>
      <c r="AH7" s="5" t="s">
        <v>102</v>
      </c>
      <c r="AI7" s="8" t="s">
        <v>103</v>
      </c>
    </row>
    <row r="8" spans="1:43" ht="53.5" customHeight="1" x14ac:dyDescent="0.2">
      <c r="B8" s="172" t="s">
        <v>17</v>
      </c>
      <c r="C8" s="49" t="s">
        <v>1</v>
      </c>
      <c r="D8" s="50" t="s">
        <v>18</v>
      </c>
      <c r="E8" s="74" t="s">
        <v>19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75">
        <f>SUM(F8:Q8)</f>
        <v>0</v>
      </c>
      <c r="S8" s="51" t="e">
        <f>CHOOSE(C9,X8,X9,X10,X11,X12,X13,X14,X15,X16,X17)</f>
        <v>#VALUE!</v>
      </c>
      <c r="T8" s="166" t="e">
        <f>R9</f>
        <v>#VALUE!</v>
      </c>
      <c r="U8" s="1"/>
      <c r="V8" s="3">
        <v>1</v>
      </c>
      <c r="W8" s="52" t="s">
        <v>20</v>
      </c>
      <c r="X8" s="4">
        <v>0.52600000000000002</v>
      </c>
      <c r="Y8" s="1"/>
      <c r="AH8" s="160" t="s">
        <v>94</v>
      </c>
      <c r="AI8" s="160"/>
      <c r="AJ8" s="160" t="s">
        <v>104</v>
      </c>
      <c r="AK8" s="160"/>
      <c r="AL8" s="160" t="s">
        <v>105</v>
      </c>
      <c r="AM8" s="160"/>
      <c r="AN8" s="159" t="s">
        <v>106</v>
      </c>
      <c r="AO8" s="160"/>
      <c r="AP8" s="159" t="s">
        <v>107</v>
      </c>
      <c r="AQ8" s="160"/>
    </row>
    <row r="9" spans="1:43" ht="30" customHeight="1" thickBot="1" x14ac:dyDescent="0.25">
      <c r="B9" s="143"/>
      <c r="C9" s="116"/>
      <c r="D9" s="87" t="s">
        <v>58</v>
      </c>
      <c r="E9" s="54" t="s">
        <v>61</v>
      </c>
      <c r="F9" s="80" t="e">
        <f>ROUND(F8*$S$8,0)</f>
        <v>#VALUE!</v>
      </c>
      <c r="G9" s="80" t="e">
        <f t="shared" ref="G9:P9" si="0">ROUND(G8*$S$8,0)</f>
        <v>#VALUE!</v>
      </c>
      <c r="H9" s="80" t="e">
        <f t="shared" si="0"/>
        <v>#VALUE!</v>
      </c>
      <c r="I9" s="80" t="e">
        <f t="shared" si="0"/>
        <v>#VALUE!</v>
      </c>
      <c r="J9" s="80" t="e">
        <f t="shared" si="0"/>
        <v>#VALUE!</v>
      </c>
      <c r="K9" s="80" t="e">
        <f t="shared" si="0"/>
        <v>#VALUE!</v>
      </c>
      <c r="L9" s="80" t="e">
        <f t="shared" si="0"/>
        <v>#VALUE!</v>
      </c>
      <c r="M9" s="80" t="e">
        <f t="shared" si="0"/>
        <v>#VALUE!</v>
      </c>
      <c r="N9" s="80" t="e">
        <f>ROUND(N8*$S$8,0)</f>
        <v>#VALUE!</v>
      </c>
      <c r="O9" s="80" t="e">
        <f>ROUND(O8*$S$8,0)</f>
        <v>#VALUE!</v>
      </c>
      <c r="P9" s="80" t="e">
        <f t="shared" si="0"/>
        <v>#VALUE!</v>
      </c>
      <c r="Q9" s="80" t="e">
        <f>ROUND(Q8*$S$8,0)</f>
        <v>#VALUE!</v>
      </c>
      <c r="R9" s="17" t="e">
        <f>SUM(F9:Q9)</f>
        <v>#VALUE!</v>
      </c>
      <c r="S9" s="55" t="s">
        <v>91</v>
      </c>
      <c r="T9" s="167"/>
      <c r="U9" s="1"/>
      <c r="V9" s="3">
        <v>2</v>
      </c>
      <c r="W9" s="56" t="s">
        <v>21</v>
      </c>
      <c r="X9" s="4">
        <v>0.42099999999999999</v>
      </c>
      <c r="Y9" s="1"/>
      <c r="Z9" s="4"/>
      <c r="AA9" s="3" t="s">
        <v>94</v>
      </c>
      <c r="AB9" s="3" t="s">
        <v>93</v>
      </c>
      <c r="AH9" s="3" t="s">
        <v>108</v>
      </c>
      <c r="AI9" s="3" t="s">
        <v>43</v>
      </c>
      <c r="AJ9" s="3" t="s">
        <v>108</v>
      </c>
      <c r="AK9" s="3" t="s">
        <v>43</v>
      </c>
      <c r="AL9" s="3" t="s">
        <v>108</v>
      </c>
      <c r="AM9" s="3" t="s">
        <v>43</v>
      </c>
      <c r="AN9" s="3" t="s">
        <v>108</v>
      </c>
      <c r="AO9" s="3" t="s">
        <v>43</v>
      </c>
      <c r="AP9" s="3" t="s">
        <v>108</v>
      </c>
      <c r="AQ9" s="3" t="s">
        <v>43</v>
      </c>
    </row>
    <row r="10" spans="1:43" ht="30" customHeight="1" x14ac:dyDescent="0.2">
      <c r="B10" s="141" t="s">
        <v>23</v>
      </c>
      <c r="C10" s="170"/>
      <c r="D10" s="50" t="s">
        <v>18</v>
      </c>
      <c r="E10" s="74" t="s">
        <v>24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79">
        <f t="shared" ref="R10:R23" si="1">SUM(F10:Q10)</f>
        <v>0</v>
      </c>
      <c r="S10" s="51">
        <v>6.8599999999999994E-2</v>
      </c>
      <c r="T10" s="166">
        <f>R11</f>
        <v>0</v>
      </c>
      <c r="U10" s="1"/>
      <c r="V10" s="3">
        <v>3</v>
      </c>
      <c r="W10" s="56" t="s">
        <v>22</v>
      </c>
      <c r="X10" s="4">
        <v>0.45200000000000001</v>
      </c>
      <c r="Y10" s="1"/>
      <c r="Z10" s="160" t="str">
        <f>B10</f>
        <v xml:space="preserve"> 灯油</v>
      </c>
      <c r="AA10" s="147">
        <v>36.700000000000003</v>
      </c>
      <c r="AB10" s="147" t="s">
        <v>92</v>
      </c>
      <c r="AF10" s="141" t="s">
        <v>114</v>
      </c>
      <c r="AG10" s="142"/>
      <c r="AH10" s="147">
        <v>36.5</v>
      </c>
      <c r="AI10" s="147" t="s">
        <v>92</v>
      </c>
      <c r="AJ10" s="149">
        <v>1.8700000000000001E-2</v>
      </c>
      <c r="AK10" s="147" t="s">
        <v>109</v>
      </c>
      <c r="AL10" s="157" t="s">
        <v>110</v>
      </c>
      <c r="AM10" s="147" t="s">
        <v>115</v>
      </c>
      <c r="AN10" s="149">
        <f>AJ10*$AL$24/$AL$25</f>
        <v>6.8566666666666679E-2</v>
      </c>
      <c r="AO10" s="147" t="s">
        <v>111</v>
      </c>
      <c r="AP10" s="151">
        <f>AH10*AJ10*$AL$24/$AL$25</f>
        <v>2.5026833333333336</v>
      </c>
      <c r="AQ10" s="147" t="s">
        <v>111</v>
      </c>
    </row>
    <row r="11" spans="1:43" ht="30" customHeight="1" thickBot="1" x14ac:dyDescent="0.25">
      <c r="B11" s="143"/>
      <c r="C11" s="144"/>
      <c r="D11" s="53" t="s">
        <v>58</v>
      </c>
      <c r="E11" s="83" t="s">
        <v>61</v>
      </c>
      <c r="F11" s="106">
        <f t="shared" ref="F11:Q11" si="2">ROUND(F10*$S$10*$AA$10,0)</f>
        <v>0</v>
      </c>
      <c r="G11" s="106">
        <f t="shared" si="2"/>
        <v>0</v>
      </c>
      <c r="H11" s="106">
        <f t="shared" si="2"/>
        <v>0</v>
      </c>
      <c r="I11" s="106">
        <f t="shared" si="2"/>
        <v>0</v>
      </c>
      <c r="J11" s="106">
        <f t="shared" si="2"/>
        <v>0</v>
      </c>
      <c r="K11" s="106">
        <f t="shared" si="2"/>
        <v>0</v>
      </c>
      <c r="L11" s="106">
        <f t="shared" si="2"/>
        <v>0</v>
      </c>
      <c r="M11" s="106">
        <f t="shared" si="2"/>
        <v>0</v>
      </c>
      <c r="N11" s="106">
        <f t="shared" si="2"/>
        <v>0</v>
      </c>
      <c r="O11" s="106">
        <f>ROUND(O10*$S$10*$AA$10,0)</f>
        <v>0</v>
      </c>
      <c r="P11" s="106">
        <f t="shared" si="2"/>
        <v>0</v>
      </c>
      <c r="Q11" s="106">
        <f t="shared" si="2"/>
        <v>0</v>
      </c>
      <c r="R11" s="101">
        <f>SUM(F11:Q11)</f>
        <v>0</v>
      </c>
      <c r="S11" s="55" t="s">
        <v>113</v>
      </c>
      <c r="T11" s="167"/>
      <c r="U11" s="1"/>
      <c r="V11" s="3">
        <v>4</v>
      </c>
      <c r="W11" s="56" t="s">
        <v>25</v>
      </c>
      <c r="X11" s="4">
        <v>0.41099999999999998</v>
      </c>
      <c r="Y11" s="1"/>
      <c r="Z11" s="160"/>
      <c r="AA11" s="148"/>
      <c r="AB11" s="148"/>
      <c r="AF11" s="143"/>
      <c r="AG11" s="144"/>
      <c r="AH11" s="148"/>
      <c r="AI11" s="148"/>
      <c r="AJ11" s="150"/>
      <c r="AK11" s="148"/>
      <c r="AL11" s="158"/>
      <c r="AM11" s="158"/>
      <c r="AN11" s="150"/>
      <c r="AO11" s="148"/>
      <c r="AP11" s="152"/>
      <c r="AQ11" s="148"/>
    </row>
    <row r="12" spans="1:43" ht="30" customHeight="1" x14ac:dyDescent="0.2">
      <c r="B12" s="141" t="s">
        <v>28</v>
      </c>
      <c r="C12" s="142"/>
      <c r="D12" s="50" t="s">
        <v>18</v>
      </c>
      <c r="E12" s="74" t="s">
        <v>24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75">
        <f t="shared" si="1"/>
        <v>0</v>
      </c>
      <c r="S12" s="51">
        <v>7.0800000000000002E-2</v>
      </c>
      <c r="T12" s="166">
        <f>R13</f>
        <v>0</v>
      </c>
      <c r="U12" s="1"/>
      <c r="V12" s="3">
        <v>5</v>
      </c>
      <c r="W12" s="56" t="s">
        <v>26</v>
      </c>
      <c r="X12" s="4">
        <v>0.45500000000000002</v>
      </c>
      <c r="Y12" s="1"/>
      <c r="Z12" s="160" t="str">
        <f t="shared" ref="Z12" si="3">B12</f>
        <v>A重油</v>
      </c>
      <c r="AA12" s="147">
        <v>39.1</v>
      </c>
      <c r="AB12" s="147" t="s">
        <v>92</v>
      </c>
      <c r="AF12" s="141" t="s">
        <v>28</v>
      </c>
      <c r="AG12" s="142"/>
      <c r="AH12" s="147">
        <v>38.9</v>
      </c>
      <c r="AI12" s="147" t="s">
        <v>92</v>
      </c>
      <c r="AJ12" s="149">
        <v>1.9300000000000001E-2</v>
      </c>
      <c r="AK12" s="147" t="s">
        <v>109</v>
      </c>
      <c r="AL12" s="158"/>
      <c r="AM12" s="158"/>
      <c r="AN12" s="149">
        <f>AJ12*$AL$24/$AL$25</f>
        <v>7.0766666666666672E-2</v>
      </c>
      <c r="AO12" s="147" t="s">
        <v>111</v>
      </c>
      <c r="AP12" s="151">
        <f t="shared" ref="AP12" si="4">AH12*AJ12*$AL$24/$AL$25</f>
        <v>2.7528233333333336</v>
      </c>
      <c r="AQ12" s="147" t="s">
        <v>111</v>
      </c>
    </row>
    <row r="13" spans="1:43" ht="30" customHeight="1" thickBot="1" x14ac:dyDescent="0.25">
      <c r="B13" s="143"/>
      <c r="C13" s="144"/>
      <c r="D13" s="53" t="s">
        <v>58</v>
      </c>
      <c r="E13" s="83" t="s">
        <v>61</v>
      </c>
      <c r="F13" s="107">
        <f t="shared" ref="F13:Q13" si="5">ROUND(F12*$S$12*$AA$12,0)</f>
        <v>0</v>
      </c>
      <c r="G13" s="107">
        <f t="shared" si="5"/>
        <v>0</v>
      </c>
      <c r="H13" s="107">
        <f t="shared" si="5"/>
        <v>0</v>
      </c>
      <c r="I13" s="107">
        <f t="shared" si="5"/>
        <v>0</v>
      </c>
      <c r="J13" s="107">
        <f t="shared" si="5"/>
        <v>0</v>
      </c>
      <c r="K13" s="107">
        <f t="shared" si="5"/>
        <v>0</v>
      </c>
      <c r="L13" s="107">
        <f t="shared" si="5"/>
        <v>0</v>
      </c>
      <c r="M13" s="107">
        <f>ROUND(M12*$S$12*$AA$12,0)</f>
        <v>0</v>
      </c>
      <c r="N13" s="107">
        <f t="shared" si="5"/>
        <v>0</v>
      </c>
      <c r="O13" s="107">
        <f t="shared" si="5"/>
        <v>0</v>
      </c>
      <c r="P13" s="107">
        <f t="shared" si="5"/>
        <v>0</v>
      </c>
      <c r="Q13" s="107">
        <f t="shared" si="5"/>
        <v>0</v>
      </c>
      <c r="R13" s="102">
        <f>SUM(F13:Q13)</f>
        <v>0</v>
      </c>
      <c r="S13" s="55" t="s">
        <v>113</v>
      </c>
      <c r="T13" s="167"/>
      <c r="U13" s="1"/>
      <c r="V13" s="3">
        <v>6</v>
      </c>
      <c r="W13" s="56" t="s">
        <v>27</v>
      </c>
      <c r="X13" s="4">
        <v>0.41499999999999998</v>
      </c>
      <c r="Y13" s="1"/>
      <c r="Z13" s="160"/>
      <c r="AA13" s="148"/>
      <c r="AB13" s="148"/>
      <c r="AF13" s="143"/>
      <c r="AG13" s="144"/>
      <c r="AH13" s="148"/>
      <c r="AI13" s="148"/>
      <c r="AJ13" s="150"/>
      <c r="AK13" s="148"/>
      <c r="AL13" s="158"/>
      <c r="AM13" s="158"/>
      <c r="AN13" s="150"/>
      <c r="AO13" s="148"/>
      <c r="AP13" s="152"/>
      <c r="AQ13" s="148"/>
    </row>
    <row r="14" spans="1:43" ht="30" customHeight="1" x14ac:dyDescent="0.2">
      <c r="B14" s="141" t="s">
        <v>32</v>
      </c>
      <c r="C14" s="142"/>
      <c r="D14" s="50" t="s">
        <v>18</v>
      </c>
      <c r="E14" s="82" t="s">
        <v>33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75">
        <f t="shared" si="1"/>
        <v>0</v>
      </c>
      <c r="S14" s="51">
        <v>2.0499999999999998</v>
      </c>
      <c r="T14" s="166">
        <f>R15</f>
        <v>0</v>
      </c>
      <c r="U14" s="1"/>
      <c r="V14" s="3">
        <v>7</v>
      </c>
      <c r="W14" s="56" t="s">
        <v>29</v>
      </c>
      <c r="X14" s="4">
        <v>0.48399999999999999</v>
      </c>
      <c r="Y14" s="1"/>
      <c r="Z14" s="160" t="str">
        <f t="shared" ref="Z14" si="6">B14</f>
        <v>都市ガス</v>
      </c>
      <c r="AA14" s="147">
        <v>41.1</v>
      </c>
      <c r="AB14" s="147" t="s">
        <v>95</v>
      </c>
      <c r="AF14" s="141" t="s">
        <v>32</v>
      </c>
      <c r="AG14" s="142"/>
      <c r="AH14" s="145"/>
      <c r="AI14" s="147"/>
      <c r="AJ14" s="149"/>
      <c r="AK14" s="147"/>
      <c r="AL14" s="158"/>
      <c r="AM14" s="158"/>
      <c r="AN14" s="149">
        <f t="shared" ref="AN14" si="7">AJ14*$AL$24/$AL$25</f>
        <v>0</v>
      </c>
      <c r="AO14" s="147"/>
      <c r="AP14" s="151">
        <v>2.0499999999999998</v>
      </c>
      <c r="AQ14" s="147" t="s">
        <v>111</v>
      </c>
    </row>
    <row r="15" spans="1:43" ht="30" customHeight="1" thickBot="1" x14ac:dyDescent="0.25">
      <c r="B15" s="143"/>
      <c r="C15" s="144"/>
      <c r="D15" s="53" t="s">
        <v>58</v>
      </c>
      <c r="E15" s="83" t="s">
        <v>61</v>
      </c>
      <c r="F15" s="107">
        <f t="shared" ref="F15:Q15" si="8">ROUND(F14*$S$14*$AA$14,0)</f>
        <v>0</v>
      </c>
      <c r="G15" s="107">
        <f t="shared" si="8"/>
        <v>0</v>
      </c>
      <c r="H15" s="107">
        <f t="shared" si="8"/>
        <v>0</v>
      </c>
      <c r="I15" s="107">
        <f t="shared" si="8"/>
        <v>0</v>
      </c>
      <c r="J15" s="107">
        <f t="shared" si="8"/>
        <v>0</v>
      </c>
      <c r="K15" s="107">
        <f t="shared" si="8"/>
        <v>0</v>
      </c>
      <c r="L15" s="107">
        <f t="shared" si="8"/>
        <v>0</v>
      </c>
      <c r="M15" s="107">
        <f t="shared" si="8"/>
        <v>0</v>
      </c>
      <c r="N15" s="107">
        <f t="shared" si="8"/>
        <v>0</v>
      </c>
      <c r="O15" s="107">
        <f t="shared" si="8"/>
        <v>0</v>
      </c>
      <c r="P15" s="107">
        <f t="shared" si="8"/>
        <v>0</v>
      </c>
      <c r="Q15" s="107">
        <f t="shared" si="8"/>
        <v>0</v>
      </c>
      <c r="R15" s="102">
        <f t="shared" si="1"/>
        <v>0</v>
      </c>
      <c r="S15" s="55" t="s">
        <v>113</v>
      </c>
      <c r="T15" s="167"/>
      <c r="U15" s="1"/>
      <c r="V15" s="3">
        <v>8</v>
      </c>
      <c r="W15" s="56" t="s">
        <v>30</v>
      </c>
      <c r="X15" s="4">
        <v>0.45700000000000002</v>
      </c>
      <c r="Y15" s="1"/>
      <c r="Z15" s="160"/>
      <c r="AA15" s="148"/>
      <c r="AB15" s="148"/>
      <c r="AF15" s="143"/>
      <c r="AG15" s="144"/>
      <c r="AH15" s="146"/>
      <c r="AI15" s="148"/>
      <c r="AJ15" s="150"/>
      <c r="AK15" s="148"/>
      <c r="AL15" s="158"/>
      <c r="AM15" s="158"/>
      <c r="AN15" s="150"/>
      <c r="AO15" s="148"/>
      <c r="AP15" s="152"/>
      <c r="AQ15" s="148"/>
    </row>
    <row r="16" spans="1:43" ht="30" customHeight="1" x14ac:dyDescent="0.2">
      <c r="B16" s="153" t="s">
        <v>35</v>
      </c>
      <c r="C16" s="154"/>
      <c r="D16" s="50" t="s">
        <v>18</v>
      </c>
      <c r="E16" s="74" t="s">
        <v>36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79">
        <f t="shared" si="1"/>
        <v>0</v>
      </c>
      <c r="S16" s="59">
        <v>5.0999999999999997E-2</v>
      </c>
      <c r="T16" s="166">
        <f>R17</f>
        <v>0</v>
      </c>
      <c r="U16" s="1"/>
      <c r="V16" s="3">
        <v>9</v>
      </c>
      <c r="W16" s="56" t="s">
        <v>31</v>
      </c>
      <c r="X16" s="60">
        <v>0.47199999999999998</v>
      </c>
      <c r="Y16" s="7"/>
      <c r="Z16" s="160" t="str">
        <f t="shared" ref="Z16" si="9">B16</f>
        <v>液化天然ガス
(LNG)</v>
      </c>
      <c r="AA16" s="147">
        <v>54.6</v>
      </c>
      <c r="AB16" s="147" t="s">
        <v>96</v>
      </c>
      <c r="AF16" s="153" t="s">
        <v>35</v>
      </c>
      <c r="AG16" s="154"/>
      <c r="AH16" s="147">
        <v>54.7</v>
      </c>
      <c r="AI16" s="147" t="s">
        <v>96</v>
      </c>
      <c r="AJ16" s="149">
        <v>1.3899999999999999E-2</v>
      </c>
      <c r="AK16" s="147" t="s">
        <v>109</v>
      </c>
      <c r="AL16" s="158"/>
      <c r="AM16" s="158"/>
      <c r="AN16" s="149">
        <f t="shared" ref="AN16" si="10">AJ16*$AL$24/$AL$25</f>
        <v>5.096666666666666E-2</v>
      </c>
      <c r="AO16" s="147" t="s">
        <v>111</v>
      </c>
      <c r="AP16" s="151">
        <f t="shared" ref="AP16" si="11">AH16*AJ16*$AL$24/$AL$25</f>
        <v>2.7878766666666661</v>
      </c>
      <c r="AQ16" s="147" t="s">
        <v>111</v>
      </c>
    </row>
    <row r="17" spans="2:43" ht="30" customHeight="1" thickBot="1" x14ac:dyDescent="0.25">
      <c r="B17" s="155"/>
      <c r="C17" s="156"/>
      <c r="D17" s="53" t="s">
        <v>58</v>
      </c>
      <c r="E17" s="83" t="s">
        <v>61</v>
      </c>
      <c r="F17" s="106">
        <f t="shared" ref="F17:Q17" si="12">ROUND(F16*$S$16*$AA$16,0)</f>
        <v>0</v>
      </c>
      <c r="G17" s="106">
        <f t="shared" si="12"/>
        <v>0</v>
      </c>
      <c r="H17" s="106">
        <f t="shared" si="12"/>
        <v>0</v>
      </c>
      <c r="I17" s="106">
        <f t="shared" si="12"/>
        <v>0</v>
      </c>
      <c r="J17" s="106">
        <f t="shared" si="12"/>
        <v>0</v>
      </c>
      <c r="K17" s="106">
        <f t="shared" si="12"/>
        <v>0</v>
      </c>
      <c r="L17" s="106">
        <f t="shared" si="12"/>
        <v>0</v>
      </c>
      <c r="M17" s="106">
        <f t="shared" si="12"/>
        <v>0</v>
      </c>
      <c r="N17" s="106">
        <f t="shared" si="12"/>
        <v>0</v>
      </c>
      <c r="O17" s="106">
        <f t="shared" si="12"/>
        <v>0</v>
      </c>
      <c r="P17" s="106">
        <f t="shared" si="12"/>
        <v>0</v>
      </c>
      <c r="Q17" s="106">
        <f t="shared" si="12"/>
        <v>0</v>
      </c>
      <c r="R17" s="101">
        <f>SUM(F17:Q17)</f>
        <v>0</v>
      </c>
      <c r="S17" s="55" t="s">
        <v>113</v>
      </c>
      <c r="T17" s="167"/>
      <c r="U17" s="1"/>
      <c r="V17" s="3">
        <v>10</v>
      </c>
      <c r="W17" s="4" t="s">
        <v>34</v>
      </c>
      <c r="X17" s="4">
        <v>0.68500000000000005</v>
      </c>
      <c r="Y17" s="1"/>
      <c r="Z17" s="160"/>
      <c r="AA17" s="148"/>
      <c r="AB17" s="148"/>
      <c r="AF17" s="155"/>
      <c r="AG17" s="156"/>
      <c r="AH17" s="148"/>
      <c r="AI17" s="148"/>
      <c r="AJ17" s="150"/>
      <c r="AK17" s="148"/>
      <c r="AL17" s="158"/>
      <c r="AM17" s="158"/>
      <c r="AN17" s="150"/>
      <c r="AO17" s="148"/>
      <c r="AP17" s="152"/>
      <c r="AQ17" s="148"/>
    </row>
    <row r="18" spans="2:43" ht="30" customHeight="1" x14ac:dyDescent="0.2">
      <c r="B18" s="153" t="s">
        <v>37</v>
      </c>
      <c r="C18" s="154"/>
      <c r="D18" s="50" t="s">
        <v>18</v>
      </c>
      <c r="E18" s="74" t="s">
        <v>36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79">
        <f t="shared" si="1"/>
        <v>0</v>
      </c>
      <c r="S18" s="51">
        <v>5.9799999999999999E-2</v>
      </c>
      <c r="T18" s="166">
        <f>R19</f>
        <v>0</v>
      </c>
      <c r="U18" s="1"/>
      <c r="X18" s="1"/>
      <c r="Y18" s="1"/>
      <c r="Z18" s="160" t="str">
        <f t="shared" ref="Z18" si="13">B18</f>
        <v>液化石油ガス
(LPG)</v>
      </c>
      <c r="AA18" s="147">
        <v>50.8</v>
      </c>
      <c r="AB18" s="147" t="s">
        <v>96</v>
      </c>
      <c r="AF18" s="153" t="s">
        <v>37</v>
      </c>
      <c r="AG18" s="154"/>
      <c r="AH18" s="147">
        <v>50.1</v>
      </c>
      <c r="AI18" s="147" t="s">
        <v>96</v>
      </c>
      <c r="AJ18" s="149">
        <v>1.6299999999999999E-2</v>
      </c>
      <c r="AK18" s="147" t="s">
        <v>109</v>
      </c>
      <c r="AL18" s="158"/>
      <c r="AM18" s="158"/>
      <c r="AN18" s="149">
        <f t="shared" ref="AN18" si="14">AJ18*$AL$24/$AL$25</f>
        <v>5.9766666666666662E-2</v>
      </c>
      <c r="AO18" s="147" t="s">
        <v>111</v>
      </c>
      <c r="AP18" s="151">
        <f t="shared" ref="AP18" si="15">AH18*AJ18*$AL$24/$AL$25</f>
        <v>2.99431</v>
      </c>
      <c r="AQ18" s="147" t="s">
        <v>111</v>
      </c>
    </row>
    <row r="19" spans="2:43" ht="30" customHeight="1" thickBot="1" x14ac:dyDescent="0.25">
      <c r="B19" s="155"/>
      <c r="C19" s="156"/>
      <c r="D19" s="53" t="s">
        <v>58</v>
      </c>
      <c r="E19" s="83" t="s">
        <v>61</v>
      </c>
      <c r="F19" s="106">
        <f t="shared" ref="F19:Q19" si="16">ROUND(F18*$S$18*$AA$18,0)</f>
        <v>0</v>
      </c>
      <c r="G19" s="106">
        <f t="shared" si="16"/>
        <v>0</v>
      </c>
      <c r="H19" s="106">
        <f t="shared" si="16"/>
        <v>0</v>
      </c>
      <c r="I19" s="106">
        <f t="shared" si="16"/>
        <v>0</v>
      </c>
      <c r="J19" s="106">
        <f t="shared" si="16"/>
        <v>0</v>
      </c>
      <c r="K19" s="106">
        <f t="shared" si="16"/>
        <v>0</v>
      </c>
      <c r="L19" s="106">
        <f t="shared" si="16"/>
        <v>0</v>
      </c>
      <c r="M19" s="106">
        <f t="shared" si="16"/>
        <v>0</v>
      </c>
      <c r="N19" s="106">
        <f t="shared" si="16"/>
        <v>0</v>
      </c>
      <c r="O19" s="106">
        <f t="shared" si="16"/>
        <v>0</v>
      </c>
      <c r="P19" s="106">
        <f t="shared" si="16"/>
        <v>0</v>
      </c>
      <c r="Q19" s="106">
        <f t="shared" si="16"/>
        <v>0</v>
      </c>
      <c r="R19" s="101">
        <f t="shared" si="1"/>
        <v>0</v>
      </c>
      <c r="S19" s="55" t="s">
        <v>113</v>
      </c>
      <c r="T19" s="167"/>
      <c r="U19" s="1"/>
      <c r="X19" s="1"/>
      <c r="Y19" s="1"/>
      <c r="Z19" s="160"/>
      <c r="AA19" s="148"/>
      <c r="AB19" s="148"/>
      <c r="AF19" s="155"/>
      <c r="AG19" s="156"/>
      <c r="AH19" s="148"/>
      <c r="AI19" s="148"/>
      <c r="AJ19" s="150"/>
      <c r="AK19" s="148"/>
      <c r="AL19" s="158"/>
      <c r="AM19" s="158"/>
      <c r="AN19" s="150"/>
      <c r="AO19" s="148"/>
      <c r="AP19" s="152"/>
      <c r="AQ19" s="148"/>
    </row>
    <row r="20" spans="2:43" ht="30" customHeight="1" x14ac:dyDescent="0.2">
      <c r="B20" s="141" t="s">
        <v>38</v>
      </c>
      <c r="C20" s="142"/>
      <c r="D20" s="50" t="s">
        <v>18</v>
      </c>
      <c r="E20" s="74" t="s">
        <v>24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79">
        <f t="shared" si="1"/>
        <v>0</v>
      </c>
      <c r="S20" s="51">
        <v>6.8599999999999994E-2</v>
      </c>
      <c r="T20" s="166">
        <f>R21</f>
        <v>0</v>
      </c>
      <c r="U20" s="1"/>
      <c r="X20" s="1"/>
      <c r="Y20" s="1"/>
      <c r="Z20" s="160" t="str">
        <f t="shared" ref="Z20" si="17">B20</f>
        <v>ガソリン</v>
      </c>
      <c r="AA20" s="147">
        <v>34.6</v>
      </c>
      <c r="AB20" s="147" t="s">
        <v>92</v>
      </c>
      <c r="AF20" s="141" t="s">
        <v>38</v>
      </c>
      <c r="AG20" s="142"/>
      <c r="AH20" s="147">
        <v>33.4</v>
      </c>
      <c r="AI20" s="147" t="s">
        <v>92</v>
      </c>
      <c r="AJ20" s="149">
        <v>1.8700000000000001E-2</v>
      </c>
      <c r="AK20" s="147" t="s">
        <v>109</v>
      </c>
      <c r="AL20" s="158"/>
      <c r="AM20" s="158"/>
      <c r="AN20" s="149">
        <f t="shared" ref="AN20" si="18">AJ20*$AL$24/$AL$25</f>
        <v>6.8566666666666679E-2</v>
      </c>
      <c r="AO20" s="147" t="s">
        <v>111</v>
      </c>
      <c r="AP20" s="151">
        <f t="shared" ref="AP20" si="19">AH20*AJ20*$AL$24/$AL$25</f>
        <v>2.2901266666666666</v>
      </c>
      <c r="AQ20" s="147" t="s">
        <v>111</v>
      </c>
    </row>
    <row r="21" spans="2:43" ht="30" customHeight="1" thickBot="1" x14ac:dyDescent="0.25">
      <c r="B21" s="143"/>
      <c r="C21" s="144"/>
      <c r="D21" s="53" t="s">
        <v>58</v>
      </c>
      <c r="E21" s="83" t="s">
        <v>61</v>
      </c>
      <c r="F21" s="105">
        <f t="shared" ref="F21:Q21" si="20">ROUND(F20*$S$20*$AA$20,0)</f>
        <v>0</v>
      </c>
      <c r="G21" s="105">
        <f t="shared" si="20"/>
        <v>0</v>
      </c>
      <c r="H21" s="105">
        <f t="shared" si="20"/>
        <v>0</v>
      </c>
      <c r="I21" s="105">
        <f t="shared" si="20"/>
        <v>0</v>
      </c>
      <c r="J21" s="105">
        <f t="shared" si="20"/>
        <v>0</v>
      </c>
      <c r="K21" s="105">
        <f t="shared" si="20"/>
        <v>0</v>
      </c>
      <c r="L21" s="105">
        <f t="shared" si="20"/>
        <v>0</v>
      </c>
      <c r="M21" s="105">
        <f t="shared" si="20"/>
        <v>0</v>
      </c>
      <c r="N21" s="105">
        <f t="shared" si="20"/>
        <v>0</v>
      </c>
      <c r="O21" s="105">
        <f t="shared" si="20"/>
        <v>0</v>
      </c>
      <c r="P21" s="105">
        <f t="shared" si="20"/>
        <v>0</v>
      </c>
      <c r="Q21" s="105">
        <f t="shared" si="20"/>
        <v>0</v>
      </c>
      <c r="R21" s="101">
        <f t="shared" si="1"/>
        <v>0</v>
      </c>
      <c r="S21" s="55" t="s">
        <v>113</v>
      </c>
      <c r="T21" s="167"/>
      <c r="U21" s="1"/>
      <c r="X21" s="1"/>
      <c r="Y21" s="1"/>
      <c r="Z21" s="160"/>
      <c r="AA21" s="148"/>
      <c r="AB21" s="148"/>
      <c r="AF21" s="143"/>
      <c r="AG21" s="144"/>
      <c r="AH21" s="148"/>
      <c r="AI21" s="148"/>
      <c r="AJ21" s="150"/>
      <c r="AK21" s="148"/>
      <c r="AL21" s="158"/>
      <c r="AM21" s="158"/>
      <c r="AN21" s="150"/>
      <c r="AO21" s="148"/>
      <c r="AP21" s="152"/>
      <c r="AQ21" s="148"/>
    </row>
    <row r="22" spans="2:43" ht="30" customHeight="1" x14ac:dyDescent="0.2">
      <c r="B22" s="141" t="s">
        <v>39</v>
      </c>
      <c r="C22" s="142"/>
      <c r="D22" s="50" t="s">
        <v>18</v>
      </c>
      <c r="E22" s="74" t="s">
        <v>24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79">
        <f t="shared" si="1"/>
        <v>0</v>
      </c>
      <c r="S22" s="51">
        <v>6.8900000000000003E-2</v>
      </c>
      <c r="T22" s="166">
        <f>R23</f>
        <v>0</v>
      </c>
      <c r="U22" s="1"/>
      <c r="X22" s="1"/>
      <c r="Y22" s="1"/>
      <c r="Z22" s="160" t="str">
        <f t="shared" ref="Z22" si="21">B22</f>
        <v>軽油</v>
      </c>
      <c r="AA22" s="147">
        <v>37.700000000000003</v>
      </c>
      <c r="AB22" s="147" t="s">
        <v>92</v>
      </c>
      <c r="AF22" s="141" t="s">
        <v>39</v>
      </c>
      <c r="AG22" s="142"/>
      <c r="AH22" s="145">
        <v>38</v>
      </c>
      <c r="AI22" s="147" t="s">
        <v>92</v>
      </c>
      <c r="AJ22" s="149">
        <v>1.8800000000000001E-2</v>
      </c>
      <c r="AK22" s="147" t="s">
        <v>109</v>
      </c>
      <c r="AL22" s="158"/>
      <c r="AM22" s="158"/>
      <c r="AN22" s="149">
        <f t="shared" ref="AN22" si="22">AJ22*$AL$24/$AL$25</f>
        <v>6.8933333333333333E-2</v>
      </c>
      <c r="AO22" s="147" t="s">
        <v>111</v>
      </c>
      <c r="AP22" s="151">
        <f t="shared" ref="AP22" si="23">AH22*AJ22*$AL$24/$AL$25</f>
        <v>2.6194666666666668</v>
      </c>
      <c r="AQ22" s="147" t="s">
        <v>111</v>
      </c>
    </row>
    <row r="23" spans="2:43" ht="30" customHeight="1" thickBot="1" x14ac:dyDescent="0.25">
      <c r="B23" s="143"/>
      <c r="C23" s="144"/>
      <c r="D23" s="53" t="s">
        <v>58</v>
      </c>
      <c r="E23" s="83" t="s">
        <v>61</v>
      </c>
      <c r="F23" s="106">
        <f>ROUND(F22*$S$22*$AA$22,0)</f>
        <v>0</v>
      </c>
      <c r="G23" s="106">
        <f t="shared" ref="G23:Q23" si="24">ROUND(G22*$S$22*$AA$22,0)</f>
        <v>0</v>
      </c>
      <c r="H23" s="106">
        <f t="shared" si="24"/>
        <v>0</v>
      </c>
      <c r="I23" s="106">
        <f t="shared" si="24"/>
        <v>0</v>
      </c>
      <c r="J23" s="106">
        <f t="shared" si="24"/>
        <v>0</v>
      </c>
      <c r="K23" s="106">
        <f t="shared" si="24"/>
        <v>0</v>
      </c>
      <c r="L23" s="106">
        <f t="shared" si="24"/>
        <v>0</v>
      </c>
      <c r="M23" s="106">
        <f t="shared" si="24"/>
        <v>0</v>
      </c>
      <c r="N23" s="106">
        <f t="shared" si="24"/>
        <v>0</v>
      </c>
      <c r="O23" s="106">
        <f t="shared" si="24"/>
        <v>0</v>
      </c>
      <c r="P23" s="106">
        <f t="shared" si="24"/>
        <v>0</v>
      </c>
      <c r="Q23" s="106">
        <f t="shared" si="24"/>
        <v>0</v>
      </c>
      <c r="R23" s="103">
        <f t="shared" si="1"/>
        <v>0</v>
      </c>
      <c r="S23" s="55" t="s">
        <v>113</v>
      </c>
      <c r="T23" s="167"/>
      <c r="U23" s="1"/>
      <c r="X23" s="1"/>
      <c r="Y23" s="1"/>
      <c r="Z23" s="160"/>
      <c r="AA23" s="148"/>
      <c r="AB23" s="148"/>
      <c r="AF23" s="143"/>
      <c r="AG23" s="144"/>
      <c r="AH23" s="146"/>
      <c r="AI23" s="148"/>
      <c r="AJ23" s="150"/>
      <c r="AK23" s="148"/>
      <c r="AL23" s="148"/>
      <c r="AM23" s="148"/>
      <c r="AN23" s="150"/>
      <c r="AO23" s="148"/>
      <c r="AP23" s="152"/>
      <c r="AQ23" s="148"/>
    </row>
    <row r="24" spans="2:43" ht="30" customHeight="1" thickBot="1" x14ac:dyDescent="0.25">
      <c r="B24" s="168" t="s">
        <v>59</v>
      </c>
      <c r="C24" s="169"/>
      <c r="D24" s="165"/>
      <c r="E24" s="83" t="s">
        <v>61</v>
      </c>
      <c r="F24" s="20" t="e">
        <f t="shared" ref="F24:Q24" si="25">F9+F11+F13+F15+F17+F19+F21+F23</f>
        <v>#VALUE!</v>
      </c>
      <c r="G24" s="20" t="e">
        <f t="shared" si="25"/>
        <v>#VALUE!</v>
      </c>
      <c r="H24" s="20" t="e">
        <f t="shared" si="25"/>
        <v>#VALUE!</v>
      </c>
      <c r="I24" s="20" t="e">
        <f t="shared" si="25"/>
        <v>#VALUE!</v>
      </c>
      <c r="J24" s="20" t="e">
        <f t="shared" si="25"/>
        <v>#VALUE!</v>
      </c>
      <c r="K24" s="20" t="e">
        <f t="shared" si="25"/>
        <v>#VALUE!</v>
      </c>
      <c r="L24" s="20" t="e">
        <f t="shared" si="25"/>
        <v>#VALUE!</v>
      </c>
      <c r="M24" s="20" t="e">
        <f t="shared" si="25"/>
        <v>#VALUE!</v>
      </c>
      <c r="N24" s="20" t="e">
        <f t="shared" si="25"/>
        <v>#VALUE!</v>
      </c>
      <c r="O24" s="20" t="e">
        <f t="shared" si="25"/>
        <v>#VALUE!</v>
      </c>
      <c r="P24" s="20" t="e">
        <f t="shared" si="25"/>
        <v>#VALUE!</v>
      </c>
      <c r="Q24" s="20" t="e">
        <f t="shared" si="25"/>
        <v>#VALUE!</v>
      </c>
      <c r="R24" s="104" t="e">
        <f>R9+R11+R13+R15+R17+R19+R21+R23</f>
        <v>#VALUE!</v>
      </c>
      <c r="S24" s="64" t="s">
        <v>40</v>
      </c>
      <c r="T24" s="70" t="e">
        <f>SUM(T8,T10,T12,T14,T16,T18,T20,T22)</f>
        <v>#VALUE!</v>
      </c>
      <c r="U24" s="1"/>
      <c r="X24" s="1"/>
      <c r="Y24" s="1"/>
      <c r="AL24" s="1">
        <v>44</v>
      </c>
    </row>
    <row r="25" spans="2:43" ht="30" customHeight="1" thickBot="1" x14ac:dyDescent="0.25">
      <c r="B25" s="168" t="s">
        <v>41</v>
      </c>
      <c r="C25" s="169"/>
      <c r="D25" s="165"/>
      <c r="E25" s="83" t="s">
        <v>61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84">
        <f>SUM(F25:Q25)</f>
        <v>0</v>
      </c>
      <c r="S25" s="64" t="s">
        <v>40</v>
      </c>
      <c r="T25" s="70">
        <f>R25</f>
        <v>0</v>
      </c>
      <c r="AL25" s="1">
        <v>12</v>
      </c>
    </row>
    <row r="26" spans="2:43" ht="30" customHeight="1" thickBot="1" x14ac:dyDescent="0.25">
      <c r="B26" s="163" t="s">
        <v>60</v>
      </c>
      <c r="C26" s="164"/>
      <c r="D26" s="165"/>
      <c r="E26" s="54" t="s">
        <v>61</v>
      </c>
      <c r="F26" s="19" t="e">
        <f>F24-F25</f>
        <v>#VALUE!</v>
      </c>
      <c r="G26" s="19" t="e">
        <f t="shared" ref="G26:Q26" si="26">G24-G25</f>
        <v>#VALUE!</v>
      </c>
      <c r="H26" s="19" t="e">
        <f t="shared" si="26"/>
        <v>#VALUE!</v>
      </c>
      <c r="I26" s="19" t="e">
        <f t="shared" si="26"/>
        <v>#VALUE!</v>
      </c>
      <c r="J26" s="19" t="e">
        <f t="shared" si="26"/>
        <v>#VALUE!</v>
      </c>
      <c r="K26" s="19" t="e">
        <f t="shared" si="26"/>
        <v>#VALUE!</v>
      </c>
      <c r="L26" s="19" t="e">
        <f t="shared" si="26"/>
        <v>#VALUE!</v>
      </c>
      <c r="M26" s="19" t="e">
        <f t="shared" si="26"/>
        <v>#VALUE!</v>
      </c>
      <c r="N26" s="19" t="e">
        <f t="shared" si="26"/>
        <v>#VALUE!</v>
      </c>
      <c r="O26" s="19" t="e">
        <f t="shared" si="26"/>
        <v>#VALUE!</v>
      </c>
      <c r="P26" s="19" t="e">
        <f t="shared" si="26"/>
        <v>#VALUE!</v>
      </c>
      <c r="Q26" s="19" t="e">
        <f t="shared" si="26"/>
        <v>#VALUE!</v>
      </c>
      <c r="R26" s="20" t="e">
        <f>R24-R25</f>
        <v>#VALUE!</v>
      </c>
      <c r="S26" s="64" t="s">
        <v>40</v>
      </c>
      <c r="T26" s="71" t="e">
        <f>T24-T25</f>
        <v>#VALUE!</v>
      </c>
      <c r="U26" s="68"/>
      <c r="V26" s="68"/>
    </row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30" customHeight="1" x14ac:dyDescent="0.2"/>
    <row r="33" ht="9" customHeight="1" x14ac:dyDescent="0.2"/>
    <row r="34" ht="18" customHeight="1" x14ac:dyDescent="0.2"/>
  </sheetData>
  <sheetProtection sheet="1" objects="1" scenarios="1"/>
  <mergeCells count="117">
    <mergeCell ref="Z10:Z11"/>
    <mergeCell ref="Z12:Z13"/>
    <mergeCell ref="Z14:Z15"/>
    <mergeCell ref="Z16:Z17"/>
    <mergeCell ref="Z18:Z19"/>
    <mergeCell ref="Z20:Z21"/>
    <mergeCell ref="Z22:Z23"/>
    <mergeCell ref="A1:F1"/>
    <mergeCell ref="B8:B9"/>
    <mergeCell ref="E6:E7"/>
    <mergeCell ref="J3:P3"/>
    <mergeCell ref="T6:T7"/>
    <mergeCell ref="S6:S7"/>
    <mergeCell ref="B6:D7"/>
    <mergeCell ref="AA10:AA11"/>
    <mergeCell ref="R6:R7"/>
    <mergeCell ref="AN8:AO8"/>
    <mergeCell ref="AQ10:AQ11"/>
    <mergeCell ref="B26:D26"/>
    <mergeCell ref="T12:T13"/>
    <mergeCell ref="T14:T15"/>
    <mergeCell ref="T8:T9"/>
    <mergeCell ref="T10:T11"/>
    <mergeCell ref="T20:T21"/>
    <mergeCell ref="T18:T19"/>
    <mergeCell ref="T22:T23"/>
    <mergeCell ref="B24:D24"/>
    <mergeCell ref="B14:C15"/>
    <mergeCell ref="B25:D25"/>
    <mergeCell ref="T16:T17"/>
    <mergeCell ref="B16:C17"/>
    <mergeCell ref="B10:C11"/>
    <mergeCell ref="B12:C13"/>
    <mergeCell ref="B18:C19"/>
    <mergeCell ref="B20:C21"/>
    <mergeCell ref="B22:C23"/>
    <mergeCell ref="AP22:AP23"/>
    <mergeCell ref="AQ14:AQ15"/>
    <mergeCell ref="AP8:AQ8"/>
    <mergeCell ref="AA22:AA23"/>
    <mergeCell ref="AB22:AB23"/>
    <mergeCell ref="AA16:AA17"/>
    <mergeCell ref="AB16:AB17"/>
    <mergeCell ref="AA18:AA19"/>
    <mergeCell ref="AB18:AB19"/>
    <mergeCell ref="AA20:AA21"/>
    <mergeCell ref="AB20:AB21"/>
    <mergeCell ref="AB10:AB11"/>
    <mergeCell ref="AA12:AA13"/>
    <mergeCell ref="AB12:AB13"/>
    <mergeCell ref="AA14:AA15"/>
    <mergeCell ref="AB14:AB15"/>
    <mergeCell ref="AF10:AG11"/>
    <mergeCell ref="AH10:AH11"/>
    <mergeCell ref="AI10:AI11"/>
    <mergeCell ref="AJ10:AJ11"/>
    <mergeCell ref="AK10:AK11"/>
    <mergeCell ref="AH8:AI8"/>
    <mergeCell ref="AJ8:AK8"/>
    <mergeCell ref="AL8:AM8"/>
    <mergeCell ref="AP16:AP17"/>
    <mergeCell ref="AQ16:AQ17"/>
    <mergeCell ref="AP12:AP13"/>
    <mergeCell ref="AQ12:AQ13"/>
    <mergeCell ref="AL10:AL23"/>
    <mergeCell ref="AM10:AM23"/>
    <mergeCell ref="AN10:AN11"/>
    <mergeCell ref="AO10:AO11"/>
    <mergeCell ref="AP10:AP11"/>
    <mergeCell ref="AN14:AN15"/>
    <mergeCell ref="AO14:AO15"/>
    <mergeCell ref="AP14:AP15"/>
    <mergeCell ref="AN18:AN19"/>
    <mergeCell ref="AO18:AO19"/>
    <mergeCell ref="AP18:AP19"/>
    <mergeCell ref="AN22:AN23"/>
    <mergeCell ref="AO22:AO23"/>
    <mergeCell ref="AQ22:AQ23"/>
    <mergeCell ref="AI16:AI17"/>
    <mergeCell ref="AJ16:AJ17"/>
    <mergeCell ref="AK16:AK17"/>
    <mergeCell ref="AN16:AN17"/>
    <mergeCell ref="AO16:AO17"/>
    <mergeCell ref="AJ18:AJ19"/>
    <mergeCell ref="AK18:AK19"/>
    <mergeCell ref="AF12:AG13"/>
    <mergeCell ref="AH12:AH13"/>
    <mergeCell ref="AI12:AI13"/>
    <mergeCell ref="AJ12:AJ13"/>
    <mergeCell ref="AK12:AK13"/>
    <mergeCell ref="AN12:AN13"/>
    <mergeCell ref="AO12:AO13"/>
    <mergeCell ref="AH18:AH19"/>
    <mergeCell ref="AI18:AI19"/>
    <mergeCell ref="AF14:AG15"/>
    <mergeCell ref="AH14:AH15"/>
    <mergeCell ref="AI14:AI15"/>
    <mergeCell ref="AJ14:AJ15"/>
    <mergeCell ref="AK14:AK15"/>
    <mergeCell ref="AF16:AG17"/>
    <mergeCell ref="AH16:AH17"/>
    <mergeCell ref="AF22:AG23"/>
    <mergeCell ref="AH22:AH23"/>
    <mergeCell ref="AI22:AI23"/>
    <mergeCell ref="AJ22:AJ23"/>
    <mergeCell ref="AK22:AK23"/>
    <mergeCell ref="AQ18:AQ19"/>
    <mergeCell ref="AF20:AG21"/>
    <mergeCell ref="AH20:AH21"/>
    <mergeCell ref="AI20:AI21"/>
    <mergeCell ref="AJ20:AJ21"/>
    <mergeCell ref="AK20:AK21"/>
    <mergeCell ref="AN20:AN21"/>
    <mergeCell ref="AO20:AO21"/>
    <mergeCell ref="AP20:AP21"/>
    <mergeCell ref="AQ20:AQ21"/>
    <mergeCell ref="AF18:AG19"/>
  </mergeCells>
  <phoneticPr fontId="2"/>
  <dataValidations count="1">
    <dataValidation type="list" allowBlank="1" showInputMessage="1" showErrorMessage="1" sqref="C9" xr:uid="{0A073A69-77AD-4F1A-ABF9-012FD3A2EABB}">
      <formula1>$V$8:$V$17</formula1>
    </dataValidation>
  </dataValidations>
  <hyperlinks>
    <hyperlink ref="AI7" r:id="rId1" xr:uid="{A1559D75-7B72-486D-8EA1-0F96D773A185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F792-42B7-4950-AD07-F852B376C261}">
  <sheetPr>
    <tabColor rgb="FFFFFF00"/>
  </sheetPr>
  <dimension ref="A1:AM46"/>
  <sheetViews>
    <sheetView showZeros="0" view="pageBreakPreview" zoomScale="60" zoomScaleNormal="50" workbookViewId="0">
      <selection activeCell="AA23" sqref="AA23"/>
    </sheetView>
  </sheetViews>
  <sheetFormatPr defaultColWidth="9" defaultRowHeight="13" x14ac:dyDescent="0.2"/>
  <cols>
    <col min="1" max="1" width="9" style="1"/>
    <col min="2" max="2" width="9" style="1" customWidth="1"/>
    <col min="3" max="3" width="17.453125" style="1" customWidth="1"/>
    <col min="4" max="4" width="11.6328125" style="1" customWidth="1"/>
    <col min="5" max="6" width="8.1796875" style="1" customWidth="1"/>
    <col min="7" max="9" width="5.7265625" style="1" customWidth="1"/>
    <col min="10" max="19" width="8.1796875" style="1" customWidth="1"/>
    <col min="20" max="20" width="8.36328125" style="1" customWidth="1"/>
    <col min="21" max="21" width="15" style="1" customWidth="1"/>
    <col min="22" max="25" width="9" style="1"/>
    <col min="26" max="39" width="8.453125" style="1" customWidth="1"/>
    <col min="40" max="16384" width="9" style="1"/>
  </cols>
  <sheetData>
    <row r="1" spans="1:39" ht="39" customHeight="1" x14ac:dyDescent="0.2">
      <c r="A1" s="171" t="s">
        <v>64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22"/>
    </row>
    <row r="2" spans="1:39" ht="39" customHeight="1" x14ac:dyDescent="0.2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39" ht="21" customHeight="1" x14ac:dyDescent="0.2">
      <c r="A3" s="23"/>
      <c r="B3" s="24"/>
      <c r="C3" s="181" t="s">
        <v>97</v>
      </c>
      <c r="D3" s="181"/>
      <c r="E3" s="181"/>
      <c r="F3" s="181"/>
      <c r="G3" s="181"/>
      <c r="H3" s="181"/>
      <c r="I3" s="21" t="str">
        <f>M22</f>
        <v/>
      </c>
      <c r="J3" s="174" t="s">
        <v>98</v>
      </c>
      <c r="K3" s="174"/>
      <c r="L3" s="174"/>
      <c r="M3" s="174"/>
      <c r="N3" s="174"/>
      <c r="O3" s="174"/>
      <c r="P3" s="174"/>
      <c r="Q3" s="25"/>
      <c r="R3" s="25"/>
      <c r="S3" s="24"/>
      <c r="T3" s="23"/>
      <c r="U3" s="23"/>
    </row>
    <row r="4" spans="1:39" ht="12" customHeight="1" x14ac:dyDescent="0.2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39" ht="26.25" customHeight="1" x14ac:dyDescent="0.2">
      <c r="V5" s="24"/>
    </row>
    <row r="6" spans="1:39" ht="18" customHeight="1" x14ac:dyDescent="0.2">
      <c r="B6" s="141"/>
      <c r="C6" s="179"/>
      <c r="D6" s="142"/>
      <c r="E6" s="184" t="s">
        <v>65</v>
      </c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27"/>
      <c r="W6" s="141"/>
      <c r="X6" s="179"/>
      <c r="Y6" s="142"/>
      <c r="Z6" s="184" t="s">
        <v>65</v>
      </c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</row>
    <row r="7" spans="1:39" ht="18" customHeight="1" x14ac:dyDescent="0.2">
      <c r="B7" s="182"/>
      <c r="C7" s="183"/>
      <c r="D7" s="170"/>
      <c r="E7" s="153" t="str">
        <f>+"基準年度"</f>
        <v>基準年度</v>
      </c>
      <c r="F7" s="154"/>
      <c r="G7" s="153" t="s">
        <v>71</v>
      </c>
      <c r="H7" s="210"/>
      <c r="I7" s="154"/>
      <c r="J7" s="153" t="s">
        <v>72</v>
      </c>
      <c r="K7" s="154"/>
      <c r="L7" s="153" t="s">
        <v>73</v>
      </c>
      <c r="M7" s="154"/>
      <c r="N7" s="153" t="s">
        <v>74</v>
      </c>
      <c r="O7" s="154"/>
      <c r="P7" s="153" t="s">
        <v>75</v>
      </c>
      <c r="Q7" s="154"/>
      <c r="R7" s="153" t="s">
        <v>76</v>
      </c>
      <c r="S7" s="154"/>
      <c r="T7" s="27"/>
      <c r="W7" s="182"/>
      <c r="X7" s="183"/>
      <c r="Y7" s="170"/>
      <c r="Z7" s="246" t="str">
        <f>+"基準年度"</f>
        <v>基準年度</v>
      </c>
      <c r="AA7" s="247"/>
      <c r="AB7" s="246" t="s">
        <v>71</v>
      </c>
      <c r="AC7" s="247"/>
      <c r="AD7" s="246" t="s">
        <v>72</v>
      </c>
      <c r="AE7" s="247"/>
      <c r="AF7" s="246" t="s">
        <v>73</v>
      </c>
      <c r="AG7" s="247"/>
      <c r="AH7" s="246" t="s">
        <v>74</v>
      </c>
      <c r="AI7" s="247"/>
      <c r="AJ7" s="246" t="s">
        <v>75</v>
      </c>
      <c r="AK7" s="247"/>
      <c r="AL7" s="246" t="s">
        <v>76</v>
      </c>
      <c r="AM7" s="247"/>
    </row>
    <row r="8" spans="1:39" ht="18" customHeight="1" x14ac:dyDescent="0.2">
      <c r="B8" s="143"/>
      <c r="C8" s="180"/>
      <c r="D8" s="144"/>
      <c r="E8" s="133" t="str">
        <f>IF('（様式第1号）二酸化炭素排出量（毎月入力用　全事業所）'!$H$3="","",'（様式第1号）二酸化炭素排出量（毎月入力用　全事業所）'!$H$3)</f>
        <v/>
      </c>
      <c r="F8" s="134" t="s">
        <v>119</v>
      </c>
      <c r="G8" s="185" t="str">
        <f>IF(E8="","",IF(E8+1&gt;2030,"-",E8+1))</f>
        <v/>
      </c>
      <c r="H8" s="186"/>
      <c r="I8" s="135" t="s">
        <v>119</v>
      </c>
      <c r="J8" s="136" t="str">
        <f>IF($E$8="","",IF(G8="-","-",IF(ISNUMBER(G8),IF(G8+1&gt;2030,"-",G8+1),"")))</f>
        <v/>
      </c>
      <c r="K8" s="137" t="s">
        <v>119</v>
      </c>
      <c r="L8" s="136" t="str">
        <f>IF($E$8="","",IF(J8="-","-",IF(ISNUMBER(J8),IF(J8+1&gt;2030,"-",J8+1),"")))</f>
        <v/>
      </c>
      <c r="M8" s="137" t="s">
        <v>119</v>
      </c>
      <c r="N8" s="136" t="str">
        <f>IF($E$8="","",IF(L8="-","-",IF(ISNUMBER(L8),IF(L8+1&gt;2030,"-",L8+1),"")))</f>
        <v/>
      </c>
      <c r="O8" s="137" t="s">
        <v>119</v>
      </c>
      <c r="P8" s="136" t="str">
        <f>IF($E$8="","",IF(N8="-","-",IF(ISNUMBER(N8),IF(N8+1&gt;2030,"-",N8+1),"")))</f>
        <v/>
      </c>
      <c r="Q8" s="137" t="s">
        <v>119</v>
      </c>
      <c r="R8" s="136" t="str">
        <f>IF($E$8="","",IF(P8="-","-",IF(ISNUMBER(P8),IF(P8+1&gt;2030,"-",P8+1),"")))</f>
        <v/>
      </c>
      <c r="S8" s="137" t="s">
        <v>120</v>
      </c>
      <c r="T8" s="27"/>
      <c r="W8" s="143"/>
      <c r="X8" s="180"/>
      <c r="Y8" s="144"/>
      <c r="Z8" s="185" t="str">
        <f>E8&amp;F8</f>
        <v>年度</v>
      </c>
      <c r="AA8" s="248"/>
      <c r="AB8" s="185" t="str">
        <f>G8&amp;I8</f>
        <v>年度</v>
      </c>
      <c r="AC8" s="248"/>
      <c r="AD8" s="185" t="str">
        <f>J8&amp;K8</f>
        <v>年度</v>
      </c>
      <c r="AE8" s="248"/>
      <c r="AF8" s="185" t="str">
        <f t="shared" ref="AF8" si="0">L8&amp;M8</f>
        <v>年度</v>
      </c>
      <c r="AG8" s="248"/>
      <c r="AH8" s="185" t="str">
        <f t="shared" ref="AH8" si="1">N8&amp;O8</f>
        <v>年度</v>
      </c>
      <c r="AI8" s="248"/>
      <c r="AJ8" s="185" t="str">
        <f t="shared" ref="AJ8" si="2">P8&amp;Q8</f>
        <v>年度</v>
      </c>
      <c r="AK8" s="248"/>
      <c r="AL8" s="185" t="str">
        <f t="shared" ref="AL8" si="3">R8&amp;S8</f>
        <v>年度</v>
      </c>
      <c r="AM8" s="248"/>
    </row>
    <row r="9" spans="1:39" ht="30" customHeight="1" thickBot="1" x14ac:dyDescent="0.25">
      <c r="B9" s="205" t="s">
        <v>59</v>
      </c>
      <c r="C9" s="206"/>
      <c r="D9" s="207"/>
      <c r="E9" s="194" t="e">
        <f>'（様式第1号）二酸化炭素排出量（毎月入力用　全事業所）'!T24</f>
        <v>#VALUE!</v>
      </c>
      <c r="F9" s="195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W9" s="235" t="s">
        <v>66</v>
      </c>
      <c r="X9" s="236"/>
      <c r="Y9" s="237"/>
      <c r="Z9" s="244" t="e">
        <f>E11</f>
        <v>#VALUE!</v>
      </c>
      <c r="AA9" s="245"/>
      <c r="AB9" s="244">
        <f>G11</f>
        <v>0</v>
      </c>
      <c r="AC9" s="245"/>
      <c r="AD9" s="244">
        <f>J11</f>
        <v>0</v>
      </c>
      <c r="AE9" s="245"/>
      <c r="AF9" s="244">
        <f t="shared" ref="AF9" si="4">L11</f>
        <v>0</v>
      </c>
      <c r="AG9" s="245"/>
      <c r="AH9" s="244">
        <f t="shared" ref="AH9" si="5">N11</f>
        <v>0</v>
      </c>
      <c r="AI9" s="245"/>
      <c r="AJ9" s="244">
        <f t="shared" ref="AJ9" si="6">P11</f>
        <v>0</v>
      </c>
      <c r="AK9" s="245"/>
      <c r="AL9" s="244">
        <f t="shared" ref="AL9" si="7">R11</f>
        <v>0</v>
      </c>
      <c r="AM9" s="245"/>
    </row>
    <row r="10" spans="1:39" ht="30" customHeight="1" thickTop="1" x14ac:dyDescent="0.2">
      <c r="B10" s="232" t="s">
        <v>41</v>
      </c>
      <c r="C10" s="233"/>
      <c r="D10" s="234"/>
      <c r="E10" s="194">
        <f>'（様式第1号）二酸化炭素排出量（毎月入力用　全事業所）'!T25</f>
        <v>0</v>
      </c>
      <c r="F10" s="195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</row>
    <row r="11" spans="1:39" ht="30" customHeight="1" thickBot="1" x14ac:dyDescent="0.25">
      <c r="B11" s="235" t="s">
        <v>66</v>
      </c>
      <c r="C11" s="236"/>
      <c r="D11" s="237"/>
      <c r="E11" s="241" t="e">
        <f>E9-E10</f>
        <v>#VALUE!</v>
      </c>
      <c r="F11" s="242"/>
      <c r="G11" s="200">
        <f>G9-G10</f>
        <v>0</v>
      </c>
      <c r="H11" s="243"/>
      <c r="I11" s="201"/>
      <c r="J11" s="200">
        <f t="shared" ref="J11" si="8">J9-J10</f>
        <v>0</v>
      </c>
      <c r="K11" s="201"/>
      <c r="L11" s="200">
        <f t="shared" ref="L11" si="9">L9-L10</f>
        <v>0</v>
      </c>
      <c r="M11" s="201"/>
      <c r="N11" s="200">
        <f t="shared" ref="N11" si="10">N9-N10</f>
        <v>0</v>
      </c>
      <c r="O11" s="201"/>
      <c r="P11" s="200">
        <f t="shared" ref="P11" si="11">P9-P10</f>
        <v>0</v>
      </c>
      <c r="Q11" s="201"/>
      <c r="R11" s="200">
        <f t="shared" ref="R11" si="12">R9-R10</f>
        <v>0</v>
      </c>
      <c r="S11" s="201"/>
      <c r="T11" s="27"/>
    </row>
    <row r="12" spans="1:39" ht="30" customHeight="1" thickTop="1" x14ac:dyDescent="0.2">
      <c r="B12" s="238" t="s">
        <v>44</v>
      </c>
      <c r="C12" s="239"/>
      <c r="D12" s="240"/>
      <c r="E12" s="214"/>
      <c r="F12" s="215"/>
      <c r="G12" s="191" t="e">
        <f>(G11/$E$11-1)*100</f>
        <v>#VALUE!</v>
      </c>
      <c r="H12" s="192"/>
      <c r="I12" s="193"/>
      <c r="J12" s="191" t="e">
        <f>(J11/$E$11-1)*100</f>
        <v>#VALUE!</v>
      </c>
      <c r="K12" s="193"/>
      <c r="L12" s="191" t="e">
        <f t="shared" ref="L12:P12" si="13">(L11/$E$11-1)*100</f>
        <v>#VALUE!</v>
      </c>
      <c r="M12" s="193"/>
      <c r="N12" s="191" t="e">
        <f t="shared" si="13"/>
        <v>#VALUE!</v>
      </c>
      <c r="O12" s="193"/>
      <c r="P12" s="191" t="e">
        <f t="shared" si="13"/>
        <v>#VALUE!</v>
      </c>
      <c r="Q12" s="193"/>
      <c r="R12" s="191" t="e">
        <f>(R11/$E$11-1)*100</f>
        <v>#VALUE!</v>
      </c>
      <c r="S12" s="193"/>
    </row>
    <row r="13" spans="1:39" ht="30" customHeight="1" x14ac:dyDescent="0.2"/>
    <row r="14" spans="1:39" ht="30" customHeight="1" thickBot="1" x14ac:dyDescent="0.25"/>
    <row r="15" spans="1:39" ht="30" customHeight="1" x14ac:dyDescent="0.2">
      <c r="B15" s="202" t="s">
        <v>54</v>
      </c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39" ht="30" customHeight="1" x14ac:dyDescent="0.2">
      <c r="B16" s="29"/>
      <c r="C16" s="30"/>
      <c r="D16" s="30"/>
      <c r="E16" s="31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2:34" ht="16.5" customHeight="1" x14ac:dyDescent="0.2">
      <c r="B17" s="29"/>
      <c r="C17" s="222" t="s">
        <v>50</v>
      </c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3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2:34" ht="16.5" customHeight="1" x14ac:dyDescent="0.2">
      <c r="B18" s="29"/>
      <c r="C18" s="32" t="s">
        <v>117</v>
      </c>
      <c r="D18" s="95">
        <f>G22</f>
        <v>0</v>
      </c>
      <c r="E18" s="94" t="s">
        <v>118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2:34" ht="16.5" customHeight="1" x14ac:dyDescent="0.2">
      <c r="B19" s="29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2:34" ht="19" customHeight="1" x14ac:dyDescent="0.2">
      <c r="B20" s="29"/>
      <c r="C20" s="197" t="s">
        <v>45</v>
      </c>
      <c r="D20" s="198"/>
      <c r="E20" s="198"/>
      <c r="F20" s="198"/>
      <c r="G20" s="198"/>
      <c r="H20" s="198"/>
      <c r="I20" s="198"/>
      <c r="J20" s="199"/>
      <c r="K20" s="211">
        <v>0.38</v>
      </c>
      <c r="L20" s="212"/>
      <c r="M20" s="212"/>
      <c r="N20" s="212"/>
      <c r="O20" s="212"/>
      <c r="P20" s="213"/>
      <c r="Q20" s="34"/>
      <c r="R20" s="34"/>
      <c r="S20" s="33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2:34" ht="19" customHeight="1" x14ac:dyDescent="0.2">
      <c r="B21" s="29"/>
      <c r="C21" s="197" t="s">
        <v>46</v>
      </c>
      <c r="D21" s="198"/>
      <c r="E21" s="198"/>
      <c r="F21" s="198"/>
      <c r="G21" s="198"/>
      <c r="H21" s="198"/>
      <c r="I21" s="198"/>
      <c r="J21" s="199"/>
      <c r="K21" s="225" t="s">
        <v>49</v>
      </c>
      <c r="L21" s="224"/>
      <c r="M21" s="224"/>
      <c r="N21" s="226"/>
      <c r="O21" s="187">
        <f>ROUND(K20/17,3)</f>
        <v>2.1999999999999999E-2</v>
      </c>
      <c r="P21" s="188"/>
      <c r="Q21" s="35"/>
      <c r="R21" s="35"/>
      <c r="S21" s="33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126" t="e">
        <f>100%-O22</f>
        <v>#VALUE!</v>
      </c>
      <c r="AG21" s="28"/>
      <c r="AH21" s="28"/>
    </row>
    <row r="22" spans="2:34" ht="19" customHeight="1" x14ac:dyDescent="0.2">
      <c r="B22" s="29"/>
      <c r="C22" s="197" t="s">
        <v>83</v>
      </c>
      <c r="D22" s="198"/>
      <c r="E22" s="198"/>
      <c r="F22" s="198"/>
      <c r="G22" s="224">
        <f>'（様式第1号）二酸化炭素排出量（毎月入力用　全事業所）'!$H$3</f>
        <v>0</v>
      </c>
      <c r="H22" s="224"/>
      <c r="I22" s="198" t="s">
        <v>84</v>
      </c>
      <c r="J22" s="199"/>
      <c r="K22" s="230" t="s">
        <v>79</v>
      </c>
      <c r="L22" s="231"/>
      <c r="M22" s="36" t="str">
        <f>IF('（様式第1号）二酸化炭素排出量（毎月入力用　全事業所）'!$H$3="","",2030-'（様式第1号）二酸化炭素排出量（毎月入力用　全事業所）'!$H$3)</f>
        <v/>
      </c>
      <c r="N22" s="37" t="s">
        <v>80</v>
      </c>
      <c r="O22" s="189" t="e">
        <f>O21*M22</f>
        <v>#VALUE!</v>
      </c>
      <c r="P22" s="190"/>
      <c r="Q22" s="35"/>
      <c r="R22" s="35"/>
      <c r="S22" s="33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2:34" ht="19" customHeight="1" x14ac:dyDescent="0.2">
      <c r="B23" s="29"/>
      <c r="C23" s="197" t="s">
        <v>47</v>
      </c>
      <c r="D23" s="198"/>
      <c r="E23" s="198"/>
      <c r="F23" s="198"/>
      <c r="G23" s="198"/>
      <c r="H23" s="198"/>
      <c r="I23" s="198"/>
      <c r="J23" s="199"/>
      <c r="K23" s="227" t="e">
        <f>E11*AF21</f>
        <v>#VALUE!</v>
      </c>
      <c r="L23" s="228"/>
      <c r="M23" s="228"/>
      <c r="N23" s="229"/>
      <c r="O23" s="208" t="s">
        <v>67</v>
      </c>
      <c r="P23" s="209"/>
      <c r="Q23" s="38"/>
      <c r="R23" s="38"/>
      <c r="S23" s="33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2:34" ht="19" customHeight="1" x14ac:dyDescent="0.2">
      <c r="B24" s="29"/>
      <c r="C24" s="197" t="s">
        <v>48</v>
      </c>
      <c r="D24" s="198"/>
      <c r="E24" s="198"/>
      <c r="F24" s="198"/>
      <c r="G24" s="198"/>
      <c r="H24" s="198"/>
      <c r="I24" s="198"/>
      <c r="J24" s="199"/>
      <c r="K24" s="227" t="e">
        <f>$E$11-K23</f>
        <v>#VALUE!</v>
      </c>
      <c r="L24" s="228"/>
      <c r="M24" s="228"/>
      <c r="N24" s="229"/>
      <c r="O24" s="208" t="s">
        <v>67</v>
      </c>
      <c r="P24" s="209"/>
      <c r="Q24" s="38"/>
      <c r="R24" s="38"/>
      <c r="S24" s="33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2:34" ht="19" customHeight="1" x14ac:dyDescent="0.2">
      <c r="B25" s="2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2:34" ht="19" customHeight="1" x14ac:dyDescent="0.2">
      <c r="B26" s="29"/>
      <c r="C26" s="220" t="s">
        <v>53</v>
      </c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1"/>
      <c r="T26" s="39"/>
      <c r="U26" s="39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2:34" ht="19" customHeight="1" x14ac:dyDescent="0.2">
      <c r="B27" s="29"/>
      <c r="C27" s="32" t="s">
        <v>117</v>
      </c>
      <c r="D27" s="95">
        <f>G31</f>
        <v>0</v>
      </c>
      <c r="E27" s="94" t="s">
        <v>118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2:34" ht="19" customHeight="1" x14ac:dyDescent="0.2">
      <c r="B28" s="29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2:34" ht="19" customHeight="1" x14ac:dyDescent="0.2">
      <c r="B29" s="29"/>
      <c r="C29" s="197" t="s">
        <v>45</v>
      </c>
      <c r="D29" s="198"/>
      <c r="E29" s="198"/>
      <c r="F29" s="198"/>
      <c r="G29" s="198"/>
      <c r="H29" s="198"/>
      <c r="I29" s="198"/>
      <c r="J29" s="199"/>
      <c r="K29" s="211">
        <v>0.51</v>
      </c>
      <c r="L29" s="212"/>
      <c r="M29" s="212"/>
      <c r="N29" s="212"/>
      <c r="O29" s="212"/>
      <c r="P29" s="213"/>
      <c r="Q29" s="34"/>
      <c r="R29" s="34"/>
      <c r="S29" s="33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2:34" ht="19" customHeight="1" x14ac:dyDescent="0.2">
      <c r="B30" s="29"/>
      <c r="C30" s="197" t="s">
        <v>46</v>
      </c>
      <c r="D30" s="198"/>
      <c r="E30" s="198"/>
      <c r="F30" s="198"/>
      <c r="G30" s="198"/>
      <c r="H30" s="198"/>
      <c r="I30" s="198"/>
      <c r="J30" s="199"/>
      <c r="K30" s="225" t="s">
        <v>51</v>
      </c>
      <c r="L30" s="224"/>
      <c r="M30" s="224"/>
      <c r="N30" s="226"/>
      <c r="O30" s="187">
        <f>ROUND(K29/17,3)</f>
        <v>0.03</v>
      </c>
      <c r="P30" s="188"/>
      <c r="Q30" s="35"/>
      <c r="R30" s="35"/>
      <c r="S30" s="33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2:34" ht="19" customHeight="1" x14ac:dyDescent="0.2">
      <c r="B31" s="29"/>
      <c r="C31" s="197" t="s">
        <v>83</v>
      </c>
      <c r="D31" s="198"/>
      <c r="E31" s="198"/>
      <c r="F31" s="198"/>
      <c r="G31" s="224">
        <f>'（様式第1号）二酸化炭素排出量（毎月入力用　全事業所）'!$H$3</f>
        <v>0</v>
      </c>
      <c r="H31" s="224"/>
      <c r="I31" s="216" t="s">
        <v>84</v>
      </c>
      <c r="J31" s="217"/>
      <c r="K31" s="230" t="s">
        <v>81</v>
      </c>
      <c r="L31" s="231"/>
      <c r="M31" s="36" t="str">
        <f>IF('（様式第1号）二酸化炭素排出量（毎月入力用　全事業所）'!$H$3="","",2030-'（様式第1号）二酸化炭素排出量（毎月入力用　全事業所）'!$H$3)</f>
        <v/>
      </c>
      <c r="N31" s="37" t="s">
        <v>80</v>
      </c>
      <c r="O31" s="189" t="e">
        <f>O30*M31</f>
        <v>#VALUE!</v>
      </c>
      <c r="P31" s="190"/>
      <c r="Q31" s="35"/>
      <c r="R31" s="35"/>
      <c r="S31" s="33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126" t="e">
        <f>100%-O31</f>
        <v>#VALUE!</v>
      </c>
      <c r="AG31" s="28"/>
      <c r="AH31" s="28"/>
    </row>
    <row r="32" spans="2:34" ht="19" customHeight="1" x14ac:dyDescent="0.2">
      <c r="B32" s="29"/>
      <c r="C32" s="197" t="s">
        <v>47</v>
      </c>
      <c r="D32" s="198"/>
      <c r="E32" s="198"/>
      <c r="F32" s="198"/>
      <c r="G32" s="198"/>
      <c r="H32" s="198"/>
      <c r="I32" s="198"/>
      <c r="J32" s="199"/>
      <c r="K32" s="227" t="e">
        <f>E11*AF31</f>
        <v>#VALUE!</v>
      </c>
      <c r="L32" s="228"/>
      <c r="M32" s="228"/>
      <c r="N32" s="229"/>
      <c r="O32" s="208" t="s">
        <v>67</v>
      </c>
      <c r="P32" s="209"/>
      <c r="Q32" s="38"/>
      <c r="R32" s="38"/>
      <c r="S32" s="33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2:34" ht="19" customHeight="1" x14ac:dyDescent="0.2">
      <c r="B33" s="29"/>
      <c r="C33" s="197" t="s">
        <v>48</v>
      </c>
      <c r="D33" s="198"/>
      <c r="E33" s="198"/>
      <c r="F33" s="198"/>
      <c r="G33" s="198"/>
      <c r="H33" s="198"/>
      <c r="I33" s="198"/>
      <c r="J33" s="199"/>
      <c r="K33" s="227" t="e">
        <f>$E$11-K32</f>
        <v>#VALUE!</v>
      </c>
      <c r="L33" s="228"/>
      <c r="M33" s="228"/>
      <c r="N33" s="229"/>
      <c r="O33" s="208" t="s">
        <v>67</v>
      </c>
      <c r="P33" s="209"/>
      <c r="Q33" s="38"/>
      <c r="R33" s="38"/>
      <c r="S33" s="33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2:34" ht="19" customHeight="1" x14ac:dyDescent="0.2">
      <c r="B34" s="29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3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2:34" ht="19" customHeight="1" x14ac:dyDescent="0.2">
      <c r="B35" s="29"/>
      <c r="C35" s="222" t="s">
        <v>55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3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2:34" ht="19" customHeight="1" x14ac:dyDescent="0.2">
      <c r="B36" s="29"/>
      <c r="C36" s="32" t="s">
        <v>117</v>
      </c>
      <c r="D36" s="95">
        <f>G40</f>
        <v>0</v>
      </c>
      <c r="E36" s="94" t="s">
        <v>118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40"/>
      <c r="AB36" s="28"/>
      <c r="AC36" s="28"/>
      <c r="AD36" s="28"/>
      <c r="AE36" s="28"/>
      <c r="AF36" s="28"/>
      <c r="AG36" s="28"/>
      <c r="AH36" s="28"/>
    </row>
    <row r="37" spans="2:34" ht="19" customHeight="1" x14ac:dyDescent="0.2">
      <c r="B37" s="2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40"/>
      <c r="AB37" s="28"/>
      <c r="AC37" s="28"/>
      <c r="AD37" s="28"/>
      <c r="AE37" s="28"/>
      <c r="AF37" s="28"/>
      <c r="AG37" s="28"/>
      <c r="AH37" s="28"/>
    </row>
    <row r="38" spans="2:34" ht="19" customHeight="1" x14ac:dyDescent="0.2">
      <c r="B38" s="29"/>
      <c r="C38" s="197" t="s">
        <v>45</v>
      </c>
      <c r="D38" s="198"/>
      <c r="E38" s="198"/>
      <c r="F38" s="198"/>
      <c r="G38" s="198"/>
      <c r="H38" s="198"/>
      <c r="I38" s="198"/>
      <c r="J38" s="199"/>
      <c r="K38" s="211">
        <v>0.35</v>
      </c>
      <c r="L38" s="212"/>
      <c r="M38" s="212"/>
      <c r="N38" s="212"/>
      <c r="O38" s="212"/>
      <c r="P38" s="213"/>
      <c r="Q38" s="34"/>
      <c r="R38" s="34"/>
      <c r="S38" s="40"/>
      <c r="AB38" s="28"/>
      <c r="AC38" s="28"/>
      <c r="AD38" s="28"/>
      <c r="AE38" s="28"/>
      <c r="AF38" s="28"/>
      <c r="AG38" s="28"/>
      <c r="AH38" s="28"/>
    </row>
    <row r="39" spans="2:34" ht="19" customHeight="1" x14ac:dyDescent="0.2">
      <c r="B39" s="29"/>
      <c r="C39" s="197" t="s">
        <v>46</v>
      </c>
      <c r="D39" s="198"/>
      <c r="E39" s="198"/>
      <c r="F39" s="198"/>
      <c r="G39" s="198"/>
      <c r="H39" s="198"/>
      <c r="I39" s="198"/>
      <c r="J39" s="199"/>
      <c r="K39" s="225" t="s">
        <v>52</v>
      </c>
      <c r="L39" s="224"/>
      <c r="M39" s="224"/>
      <c r="N39" s="226"/>
      <c r="O39" s="187">
        <f>ROUND(K38/17,3)</f>
        <v>2.1000000000000001E-2</v>
      </c>
      <c r="P39" s="188"/>
      <c r="Q39" s="35"/>
      <c r="R39" s="35"/>
      <c r="S39" s="40"/>
      <c r="AB39" s="28"/>
      <c r="AC39" s="28"/>
      <c r="AD39" s="28"/>
      <c r="AE39" s="28"/>
      <c r="AF39" s="28"/>
      <c r="AG39" s="28"/>
      <c r="AH39" s="28"/>
    </row>
    <row r="40" spans="2:34" ht="19" customHeight="1" x14ac:dyDescent="0.2">
      <c r="B40" s="29"/>
      <c r="C40" s="197" t="s">
        <v>83</v>
      </c>
      <c r="D40" s="198"/>
      <c r="E40" s="198"/>
      <c r="F40" s="198"/>
      <c r="G40" s="224">
        <f>'（様式第1号）二酸化炭素排出量（毎月入力用　全事業所）'!$H$3</f>
        <v>0</v>
      </c>
      <c r="H40" s="224"/>
      <c r="I40" s="216" t="s">
        <v>84</v>
      </c>
      <c r="J40" s="217"/>
      <c r="K40" s="230" t="s">
        <v>82</v>
      </c>
      <c r="L40" s="231"/>
      <c r="M40" s="36" t="str">
        <f>IF('（様式第1号）二酸化炭素排出量（毎月入力用　全事業所）'!$H$3="","",2030-'（様式第1号）二酸化炭素排出量（毎月入力用　全事業所）'!$H$3)</f>
        <v/>
      </c>
      <c r="N40" s="37" t="s">
        <v>80</v>
      </c>
      <c r="O40" s="189" t="e">
        <f>O39*M40</f>
        <v>#VALUE!</v>
      </c>
      <c r="P40" s="190"/>
      <c r="Q40" s="35"/>
      <c r="R40" s="35"/>
      <c r="S40" s="40"/>
      <c r="AB40" s="28"/>
      <c r="AC40" s="28"/>
      <c r="AD40" s="28"/>
      <c r="AE40" s="28"/>
      <c r="AF40" s="126" t="e">
        <f>100%-O40</f>
        <v>#VALUE!</v>
      </c>
      <c r="AG40" s="28"/>
      <c r="AH40" s="28"/>
    </row>
    <row r="41" spans="2:34" ht="19" customHeight="1" x14ac:dyDescent="0.2">
      <c r="B41" s="29"/>
      <c r="C41" s="197" t="s">
        <v>47</v>
      </c>
      <c r="D41" s="198"/>
      <c r="E41" s="198"/>
      <c r="F41" s="198"/>
      <c r="G41" s="198"/>
      <c r="H41" s="198"/>
      <c r="I41" s="198"/>
      <c r="J41" s="199"/>
      <c r="K41" s="227" t="e">
        <f>E11*AF40</f>
        <v>#VALUE!</v>
      </c>
      <c r="L41" s="228"/>
      <c r="M41" s="228"/>
      <c r="N41" s="229"/>
      <c r="O41" s="208" t="s">
        <v>67</v>
      </c>
      <c r="P41" s="209"/>
      <c r="Q41" s="38"/>
      <c r="R41" s="38"/>
      <c r="S41" s="40"/>
      <c r="AB41" s="28"/>
      <c r="AC41" s="28"/>
      <c r="AD41" s="28"/>
      <c r="AE41" s="28"/>
      <c r="AF41" s="28"/>
      <c r="AG41" s="28"/>
      <c r="AH41" s="28"/>
    </row>
    <row r="42" spans="2:34" ht="19" customHeight="1" x14ac:dyDescent="0.2">
      <c r="B42" s="29"/>
      <c r="C42" s="197" t="s">
        <v>48</v>
      </c>
      <c r="D42" s="198"/>
      <c r="E42" s="198"/>
      <c r="F42" s="198"/>
      <c r="G42" s="198"/>
      <c r="H42" s="198"/>
      <c r="I42" s="198"/>
      <c r="J42" s="199"/>
      <c r="K42" s="227" t="e">
        <f>$E$11-K41</f>
        <v>#VALUE!</v>
      </c>
      <c r="L42" s="228"/>
      <c r="M42" s="228"/>
      <c r="N42" s="229"/>
      <c r="O42" s="208" t="s">
        <v>67</v>
      </c>
      <c r="P42" s="209"/>
      <c r="Q42" s="38"/>
      <c r="R42" s="38"/>
      <c r="S42" s="40"/>
      <c r="AB42" s="28"/>
      <c r="AC42" s="28"/>
      <c r="AD42" s="28"/>
      <c r="AE42" s="28"/>
      <c r="AF42" s="28"/>
      <c r="AG42" s="28"/>
      <c r="AH42" s="28"/>
    </row>
    <row r="43" spans="2:34" ht="15.5" customHeight="1" x14ac:dyDescent="0.2">
      <c r="B43" s="29"/>
      <c r="C43" s="218" t="s">
        <v>56</v>
      </c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41"/>
      <c r="R43" s="41"/>
      <c r="S43" s="40"/>
    </row>
    <row r="44" spans="2:34" ht="15.5" customHeight="1" thickBot="1" x14ac:dyDescent="0.25">
      <c r="B44" s="42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100"/>
      <c r="R44" s="100"/>
      <c r="S44" s="43"/>
    </row>
    <row r="45" spans="2:34" ht="15.5" customHeight="1" x14ac:dyDescent="0.2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</row>
    <row r="46" spans="2:34" ht="15.5" customHeight="1" x14ac:dyDescent="0.2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</row>
  </sheetData>
  <sheetProtection sheet="1" objects="1" scenarios="1"/>
  <mergeCells count="122">
    <mergeCell ref="AF9:AG9"/>
    <mergeCell ref="AH9:AI9"/>
    <mergeCell ref="AJ9:AK9"/>
    <mergeCell ref="AL9:AM9"/>
    <mergeCell ref="W9:Y9"/>
    <mergeCell ref="Z9:AA9"/>
    <mergeCell ref="AB9:AC9"/>
    <mergeCell ref="AD9:AE9"/>
    <mergeCell ref="W6:Y8"/>
    <mergeCell ref="Z6:AM6"/>
    <mergeCell ref="Z7:AA7"/>
    <mergeCell ref="AB7:AC7"/>
    <mergeCell ref="AD7:AE7"/>
    <mergeCell ref="AF7:AG7"/>
    <mergeCell ref="AH7:AI7"/>
    <mergeCell ref="AJ7:AK7"/>
    <mergeCell ref="AL7:AM7"/>
    <mergeCell ref="AB8:AC8"/>
    <mergeCell ref="Z8:AA8"/>
    <mergeCell ref="AD8:AE8"/>
    <mergeCell ref="AF8:AG8"/>
    <mergeCell ref="AH8:AI8"/>
    <mergeCell ref="AJ8:AK8"/>
    <mergeCell ref="AL8:AM8"/>
    <mergeCell ref="B12:D12"/>
    <mergeCell ref="C40:F40"/>
    <mergeCell ref="I40:J40"/>
    <mergeCell ref="G22:H22"/>
    <mergeCell ref="I22:J22"/>
    <mergeCell ref="C22:F22"/>
    <mergeCell ref="E11:F11"/>
    <mergeCell ref="G11:I11"/>
    <mergeCell ref="J11:K11"/>
    <mergeCell ref="K21:N21"/>
    <mergeCell ref="K22:L22"/>
    <mergeCell ref="K23:N23"/>
    <mergeCell ref="K24:N24"/>
    <mergeCell ref="K30:N30"/>
    <mergeCell ref="K33:N33"/>
    <mergeCell ref="K31:L31"/>
    <mergeCell ref="C23:J23"/>
    <mergeCell ref="C43:P44"/>
    <mergeCell ref="C42:J42"/>
    <mergeCell ref="C26:S26"/>
    <mergeCell ref="C17:S17"/>
    <mergeCell ref="C35:S35"/>
    <mergeCell ref="C39:J39"/>
    <mergeCell ref="C41:J41"/>
    <mergeCell ref="C32:J32"/>
    <mergeCell ref="C33:J33"/>
    <mergeCell ref="O33:P33"/>
    <mergeCell ref="G31:H31"/>
    <mergeCell ref="O41:P41"/>
    <mergeCell ref="O42:P42"/>
    <mergeCell ref="K39:N39"/>
    <mergeCell ref="C30:J30"/>
    <mergeCell ref="G40:H40"/>
    <mergeCell ref="K41:N41"/>
    <mergeCell ref="K42:N42"/>
    <mergeCell ref="C38:J38"/>
    <mergeCell ref="C29:J29"/>
    <mergeCell ref="K40:L40"/>
    <mergeCell ref="K29:P29"/>
    <mergeCell ref="K38:P38"/>
    <mergeCell ref="K32:N32"/>
    <mergeCell ref="O39:P39"/>
    <mergeCell ref="O40:P40"/>
    <mergeCell ref="O31:P31"/>
    <mergeCell ref="O32:P32"/>
    <mergeCell ref="C31:F31"/>
    <mergeCell ref="I31:J31"/>
    <mergeCell ref="O24:P24"/>
    <mergeCell ref="O30:P30"/>
    <mergeCell ref="C24:J24"/>
    <mergeCell ref="O23:P23"/>
    <mergeCell ref="A1:L1"/>
    <mergeCell ref="E7:F7"/>
    <mergeCell ref="G7:I7"/>
    <mergeCell ref="J7:K7"/>
    <mergeCell ref="L7:M7"/>
    <mergeCell ref="K20:P20"/>
    <mergeCell ref="N9:O9"/>
    <mergeCell ref="R10:S10"/>
    <mergeCell ref="E10:F10"/>
    <mergeCell ref="G10:I10"/>
    <mergeCell ref="J10:K10"/>
    <mergeCell ref="E12:F12"/>
    <mergeCell ref="P11:Q11"/>
    <mergeCell ref="R11:S11"/>
    <mergeCell ref="R12:S12"/>
    <mergeCell ref="N10:O10"/>
    <mergeCell ref="L11:M11"/>
    <mergeCell ref="P9:Q9"/>
    <mergeCell ref="J9:K9"/>
    <mergeCell ref="L9:M9"/>
    <mergeCell ref="R9:S9"/>
    <mergeCell ref="N7:O7"/>
    <mergeCell ref="P7:Q7"/>
    <mergeCell ref="R7:S7"/>
    <mergeCell ref="C3:H3"/>
    <mergeCell ref="J3:P3"/>
    <mergeCell ref="B6:D8"/>
    <mergeCell ref="E6:S6"/>
    <mergeCell ref="G8:H8"/>
    <mergeCell ref="O21:P21"/>
    <mergeCell ref="O22:P22"/>
    <mergeCell ref="G12:I12"/>
    <mergeCell ref="J12:K12"/>
    <mergeCell ref="E9:F9"/>
    <mergeCell ref="G9:I9"/>
    <mergeCell ref="P10:Q10"/>
    <mergeCell ref="L10:M10"/>
    <mergeCell ref="L12:M12"/>
    <mergeCell ref="N12:O12"/>
    <mergeCell ref="P12:Q12"/>
    <mergeCell ref="C20:J20"/>
    <mergeCell ref="C21:J21"/>
    <mergeCell ref="N11:O11"/>
    <mergeCell ref="B15:S15"/>
    <mergeCell ref="B9:D9"/>
    <mergeCell ref="B10:D10"/>
    <mergeCell ref="B11:D11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485A-BE83-498B-BDFC-85479F1CAA5E}">
  <sheetPr>
    <tabColor rgb="FFFFFF00"/>
  </sheetPr>
  <dimension ref="A1:AH26"/>
  <sheetViews>
    <sheetView showZeros="0" view="pageBreakPreview" zoomScale="60" zoomScaleNormal="50" workbookViewId="0">
      <selection activeCell="G2" sqref="G2"/>
    </sheetView>
  </sheetViews>
  <sheetFormatPr defaultColWidth="9" defaultRowHeight="13" x14ac:dyDescent="0.2"/>
  <cols>
    <col min="1" max="1" width="9" style="1"/>
    <col min="2" max="2" width="28.36328125" style="1" customWidth="1"/>
    <col min="3" max="16" width="8.26953125" style="1" customWidth="1"/>
    <col min="17" max="17" width="17.90625" style="1" customWidth="1"/>
    <col min="18" max="18" width="15" style="1" customWidth="1"/>
    <col min="19" max="16384" width="9" style="1"/>
  </cols>
  <sheetData>
    <row r="1" spans="1:34" ht="38.5" customHeight="1" x14ac:dyDescent="0.2">
      <c r="A1" s="171" t="s">
        <v>68</v>
      </c>
      <c r="B1" s="171"/>
      <c r="C1" s="171"/>
      <c r="D1" s="171"/>
      <c r="E1" s="171"/>
      <c r="F1" s="22"/>
    </row>
    <row r="2" spans="1:34" ht="21" customHeight="1" x14ac:dyDescent="0.2">
      <c r="B2" s="25" t="s">
        <v>88</v>
      </c>
      <c r="C2" s="249" t="s">
        <v>89</v>
      </c>
      <c r="D2" s="249"/>
      <c r="E2" s="249"/>
      <c r="F2" s="249"/>
      <c r="G2" s="72" t="str">
        <f>'（様式第2号）二酸化炭素排出量の目標（全事業所）'!M22</f>
        <v/>
      </c>
      <c r="H2" s="174" t="s">
        <v>90</v>
      </c>
      <c r="I2" s="174"/>
      <c r="J2" s="174"/>
      <c r="K2" s="174"/>
      <c r="L2" s="174"/>
      <c r="M2" s="174"/>
      <c r="N2" s="25"/>
      <c r="O2" s="25"/>
      <c r="P2" s="25"/>
    </row>
    <row r="3" spans="1:34" ht="20" customHeight="1" x14ac:dyDescent="0.2"/>
    <row r="4" spans="1:34" ht="18" customHeight="1" x14ac:dyDescent="0.2">
      <c r="B4" s="96"/>
      <c r="C4" s="184" t="s">
        <v>65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27"/>
      <c r="U4" s="184" t="s">
        <v>65</v>
      </c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</row>
    <row r="5" spans="1:34" ht="18" customHeight="1" x14ac:dyDescent="0.2">
      <c r="B5" s="172"/>
      <c r="C5" s="153" t="str">
        <f>+"基準年度"</f>
        <v>基準年度</v>
      </c>
      <c r="D5" s="154"/>
      <c r="E5" s="153" t="s">
        <v>71</v>
      </c>
      <c r="F5" s="154"/>
      <c r="G5" s="153" t="s">
        <v>72</v>
      </c>
      <c r="H5" s="154"/>
      <c r="I5" s="153" t="s">
        <v>73</v>
      </c>
      <c r="J5" s="154"/>
      <c r="K5" s="153" t="s">
        <v>74</v>
      </c>
      <c r="L5" s="154"/>
      <c r="M5" s="153" t="s">
        <v>75</v>
      </c>
      <c r="N5" s="154"/>
      <c r="O5" s="153" t="s">
        <v>76</v>
      </c>
      <c r="P5" s="154"/>
      <c r="Q5" s="27"/>
      <c r="U5" s="184" t="str">
        <f>+"基準年度"</f>
        <v>基準年度</v>
      </c>
      <c r="V5" s="184"/>
      <c r="W5" s="184" t="s">
        <v>71</v>
      </c>
      <c r="X5" s="184"/>
      <c r="Y5" s="184" t="s">
        <v>72</v>
      </c>
      <c r="Z5" s="184"/>
      <c r="AA5" s="184" t="s">
        <v>73</v>
      </c>
      <c r="AB5" s="184"/>
      <c r="AC5" s="184" t="s">
        <v>74</v>
      </c>
      <c r="AD5" s="184"/>
      <c r="AE5" s="184" t="s">
        <v>75</v>
      </c>
      <c r="AF5" s="184"/>
      <c r="AG5" s="184" t="s">
        <v>76</v>
      </c>
      <c r="AH5" s="184"/>
    </row>
    <row r="6" spans="1:34" ht="18" customHeight="1" x14ac:dyDescent="0.2">
      <c r="B6" s="173"/>
      <c r="C6" s="138" t="str">
        <f>IF('（様式第1号）二酸化炭素排出量（毎月入力用　全事業所）'!$H$3="","",'（様式第1号）二酸化炭素排出量（毎月入力用　全事業所）'!$H$3)</f>
        <v/>
      </c>
      <c r="D6" s="139" t="s">
        <v>119</v>
      </c>
      <c r="E6" s="140" t="str">
        <f>'（様式第2号）二酸化炭素排出量の目標（全事業所）'!G8</f>
        <v/>
      </c>
      <c r="F6" s="139" t="s">
        <v>119</v>
      </c>
      <c r="G6" s="138" t="str">
        <f>'（様式第2号）二酸化炭素排出量の目標（全事業所）'!J8</f>
        <v/>
      </c>
      <c r="H6" s="139" t="s">
        <v>119</v>
      </c>
      <c r="I6" s="138" t="str">
        <f>'（様式第2号）二酸化炭素排出量の目標（全事業所）'!L8</f>
        <v/>
      </c>
      <c r="J6" s="139" t="s">
        <v>119</v>
      </c>
      <c r="K6" s="138" t="str">
        <f>'（様式第2号）二酸化炭素排出量の目標（全事業所）'!N8</f>
        <v/>
      </c>
      <c r="L6" s="139" t="s">
        <v>119</v>
      </c>
      <c r="M6" s="138" t="str">
        <f>'（様式第2号）二酸化炭素排出量の目標（全事業所）'!P8</f>
        <v/>
      </c>
      <c r="N6" s="139" t="s">
        <v>119</v>
      </c>
      <c r="O6" s="138" t="str">
        <f>'（様式第2号）二酸化炭素排出量の目標（全事業所）'!R8</f>
        <v/>
      </c>
      <c r="P6" s="139" t="s">
        <v>119</v>
      </c>
      <c r="Q6" s="27"/>
      <c r="U6" s="160" t="str">
        <f>C6&amp;D6</f>
        <v>年度</v>
      </c>
      <c r="V6" s="160"/>
      <c r="W6" s="160" t="str">
        <f t="shared" ref="W6" si="0">E6&amp;F6</f>
        <v>年度</v>
      </c>
      <c r="X6" s="160"/>
      <c r="Y6" s="160" t="str">
        <f t="shared" ref="Y6" si="1">G6&amp;H6</f>
        <v>年度</v>
      </c>
      <c r="Z6" s="160"/>
      <c r="AA6" s="160" t="str">
        <f t="shared" ref="AA6" si="2">I6&amp;J6</f>
        <v>年度</v>
      </c>
      <c r="AB6" s="160"/>
      <c r="AC6" s="160" t="str">
        <f t="shared" ref="AC6" si="3">K6&amp;L6</f>
        <v>年度</v>
      </c>
      <c r="AD6" s="160"/>
      <c r="AE6" s="160" t="str">
        <f t="shared" ref="AE6" si="4">M6&amp;N6</f>
        <v>年度</v>
      </c>
      <c r="AF6" s="160"/>
      <c r="AG6" s="160" t="str">
        <f t="shared" ref="AG6" si="5">O6&amp;P6</f>
        <v>年度</v>
      </c>
      <c r="AH6" s="160"/>
    </row>
    <row r="7" spans="1:34" ht="30" customHeight="1" x14ac:dyDescent="0.2">
      <c r="B7" s="89" t="s">
        <v>17</v>
      </c>
      <c r="C7" s="251" t="e">
        <f>'（様式第1号）二酸化炭素排出量（毎月入力用　全事業所）'!R9</f>
        <v>#VALUE!</v>
      </c>
      <c r="D7" s="252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7"/>
    </row>
    <row r="8" spans="1:34" ht="30" customHeight="1" x14ac:dyDescent="0.2">
      <c r="B8" s="89" t="s">
        <v>23</v>
      </c>
      <c r="C8" s="251">
        <f>'（様式第1号）二酸化炭素排出量（毎月入力用　全事業所）'!R11</f>
        <v>0</v>
      </c>
      <c r="D8" s="252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7"/>
    </row>
    <row r="9" spans="1:34" ht="30" customHeight="1" x14ac:dyDescent="0.2">
      <c r="B9" s="89" t="s">
        <v>28</v>
      </c>
      <c r="C9" s="251">
        <f>'（様式第1号）二酸化炭素排出量（毎月入力用　全事業所）'!R13</f>
        <v>0</v>
      </c>
      <c r="D9" s="252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7"/>
    </row>
    <row r="10" spans="1:34" ht="30" customHeight="1" x14ac:dyDescent="0.2">
      <c r="B10" s="89" t="s">
        <v>32</v>
      </c>
      <c r="C10" s="251">
        <f>'（様式第1号）二酸化炭素排出量（毎月入力用　全事業所）'!R15</f>
        <v>0</v>
      </c>
      <c r="D10" s="252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7"/>
      <c r="W10" s="97"/>
    </row>
    <row r="11" spans="1:34" ht="30" customHeight="1" x14ac:dyDescent="0.2">
      <c r="B11" s="90" t="s">
        <v>35</v>
      </c>
      <c r="C11" s="251">
        <f>'（様式第1号）二酸化炭素排出量（毎月入力用　全事業所）'!R17</f>
        <v>0</v>
      </c>
      <c r="D11" s="252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7"/>
    </row>
    <row r="12" spans="1:34" ht="30" customHeight="1" x14ac:dyDescent="0.2">
      <c r="B12" s="90" t="s">
        <v>37</v>
      </c>
      <c r="C12" s="251">
        <f>'（様式第1号）二酸化炭素排出量（毎月入力用　全事業所）'!R19</f>
        <v>0</v>
      </c>
      <c r="D12" s="252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7"/>
    </row>
    <row r="13" spans="1:34" ht="30" customHeight="1" x14ac:dyDescent="0.2">
      <c r="B13" s="89" t="s">
        <v>38</v>
      </c>
      <c r="C13" s="251">
        <f>'（様式第1号）二酸化炭素排出量（毎月入力用　全事業所）'!R21</f>
        <v>0</v>
      </c>
      <c r="D13" s="252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7"/>
    </row>
    <row r="14" spans="1:34" ht="30" customHeight="1" x14ac:dyDescent="0.2">
      <c r="B14" s="89" t="s">
        <v>39</v>
      </c>
      <c r="C14" s="251">
        <f>'（様式第1号）二酸化炭素排出量（毎月入力用　全事業所）'!R23</f>
        <v>0</v>
      </c>
      <c r="D14" s="252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7"/>
    </row>
    <row r="15" spans="1:34" ht="30" customHeight="1" x14ac:dyDescent="0.2">
      <c r="B15" s="91" t="s">
        <v>69</v>
      </c>
      <c r="C15" s="251" t="e">
        <f>SUM(C7:D14)</f>
        <v>#VALUE!</v>
      </c>
      <c r="D15" s="252"/>
      <c r="E15" s="257">
        <f>SUM(E7:F14)</f>
        <v>0</v>
      </c>
      <c r="F15" s="257"/>
      <c r="G15" s="252">
        <f t="shared" ref="G15" si="6">SUM(G7:H14)</f>
        <v>0</v>
      </c>
      <c r="H15" s="253"/>
      <c r="I15" s="251">
        <f t="shared" ref="I15" si="7">SUM(I7:J14)</f>
        <v>0</v>
      </c>
      <c r="J15" s="253"/>
      <c r="K15" s="251">
        <f t="shared" ref="K15" si="8">SUM(K7:L14)</f>
        <v>0</v>
      </c>
      <c r="L15" s="253"/>
      <c r="M15" s="251">
        <f t="shared" ref="M15" si="9">SUM(M7:N14)</f>
        <v>0</v>
      </c>
      <c r="N15" s="253"/>
      <c r="O15" s="251">
        <f t="shared" ref="O15" si="10">SUM(O7:P14)</f>
        <v>0</v>
      </c>
      <c r="P15" s="253"/>
      <c r="Q15" s="27"/>
    </row>
    <row r="16" spans="1:34" ht="30" customHeight="1" x14ac:dyDescent="0.2">
      <c r="B16" s="91" t="s">
        <v>41</v>
      </c>
      <c r="C16" s="251">
        <f>'（様式第1号）二酸化炭素排出量（毎月入力用　全事業所）'!R25</f>
        <v>0</v>
      </c>
      <c r="D16" s="252"/>
      <c r="E16" s="250"/>
      <c r="F16" s="250"/>
      <c r="G16" s="254"/>
      <c r="H16" s="255"/>
      <c r="I16" s="256"/>
      <c r="J16" s="255"/>
      <c r="K16" s="256"/>
      <c r="L16" s="255"/>
      <c r="M16" s="256"/>
      <c r="N16" s="255"/>
      <c r="O16" s="256"/>
      <c r="P16" s="255"/>
    </row>
    <row r="17" spans="2:16" ht="48" customHeight="1" thickBot="1" x14ac:dyDescent="0.25">
      <c r="B17" s="92" t="s">
        <v>66</v>
      </c>
      <c r="C17" s="258" t="e">
        <f>C15-C16</f>
        <v>#VALUE!</v>
      </c>
      <c r="D17" s="259"/>
      <c r="E17" s="262">
        <f t="shared" ref="E17:M17" si="11">E15-E16</f>
        <v>0</v>
      </c>
      <c r="F17" s="263"/>
      <c r="G17" s="258">
        <f t="shared" si="11"/>
        <v>0</v>
      </c>
      <c r="H17" s="259"/>
      <c r="I17" s="258">
        <f t="shared" si="11"/>
        <v>0</v>
      </c>
      <c r="J17" s="259"/>
      <c r="K17" s="258">
        <f t="shared" si="11"/>
        <v>0</v>
      </c>
      <c r="L17" s="259"/>
      <c r="M17" s="258">
        <f t="shared" si="11"/>
        <v>0</v>
      </c>
      <c r="N17" s="259"/>
      <c r="O17" s="258">
        <f>O15-P16</f>
        <v>0</v>
      </c>
      <c r="P17" s="259"/>
    </row>
    <row r="18" spans="2:16" ht="48" customHeight="1" thickTop="1" x14ac:dyDescent="0.2">
      <c r="B18" s="93" t="s">
        <v>44</v>
      </c>
      <c r="C18" s="214"/>
      <c r="D18" s="215"/>
      <c r="E18" s="260" t="e">
        <f>(E17/$C$17-1)*100</f>
        <v>#VALUE!</v>
      </c>
      <c r="F18" s="261"/>
      <c r="G18" s="260" t="e">
        <f t="shared" ref="G18:M18" si="12">(G17/$C$17-1)*100</f>
        <v>#VALUE!</v>
      </c>
      <c r="H18" s="261"/>
      <c r="I18" s="260" t="e">
        <f t="shared" si="12"/>
        <v>#VALUE!</v>
      </c>
      <c r="J18" s="261"/>
      <c r="K18" s="260" t="e">
        <f t="shared" si="12"/>
        <v>#VALUE!</v>
      </c>
      <c r="L18" s="261"/>
      <c r="M18" s="260" t="e">
        <f t="shared" si="12"/>
        <v>#VALUE!</v>
      </c>
      <c r="N18" s="261"/>
      <c r="O18" s="260" t="e">
        <f>(O17/$C$17-1)*100</f>
        <v>#VALUE!</v>
      </c>
      <c r="P18" s="261"/>
    </row>
    <row r="19" spans="2:16" ht="30" customHeight="1" x14ac:dyDescent="0.2"/>
    <row r="20" spans="2:16" ht="30" customHeight="1" x14ac:dyDescent="0.2"/>
    <row r="21" spans="2:16" ht="30" customHeight="1" x14ac:dyDescent="0.2"/>
    <row r="22" spans="2:16" ht="30" customHeight="1" x14ac:dyDescent="0.2"/>
    <row r="23" spans="2:16" ht="30" customHeight="1" x14ac:dyDescent="0.2"/>
    <row r="24" spans="2:16" ht="30" customHeight="1" x14ac:dyDescent="0.2"/>
    <row r="25" spans="2:16" ht="9" customHeight="1" x14ac:dyDescent="0.2"/>
    <row r="26" spans="2:16" ht="18" customHeight="1" x14ac:dyDescent="0.2"/>
  </sheetData>
  <sheetProtection sheet="1" objects="1" scenarios="1"/>
  <mergeCells count="111">
    <mergeCell ref="AE6:AF6"/>
    <mergeCell ref="AG6:AH6"/>
    <mergeCell ref="U6:V6"/>
    <mergeCell ref="W6:X6"/>
    <mergeCell ref="Y6:Z6"/>
    <mergeCell ref="AA6:AB6"/>
    <mergeCell ref="AC6:AD6"/>
    <mergeCell ref="U4:AH4"/>
    <mergeCell ref="U5:V5"/>
    <mergeCell ref="W5:X5"/>
    <mergeCell ref="Y5:Z5"/>
    <mergeCell ref="AA5:AB5"/>
    <mergeCell ref="AC5:AD5"/>
    <mergeCell ref="AE5:AF5"/>
    <mergeCell ref="AG5:AH5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O13:P13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9:P9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7:P7"/>
    <mergeCell ref="C8:D8"/>
    <mergeCell ref="E8:F8"/>
    <mergeCell ref="G8:H8"/>
    <mergeCell ref="I8:J8"/>
    <mergeCell ref="K8:L8"/>
    <mergeCell ref="M8:N8"/>
    <mergeCell ref="O8:P8"/>
    <mergeCell ref="C7:D7"/>
    <mergeCell ref="E7:F7"/>
    <mergeCell ref="G7:H7"/>
    <mergeCell ref="I7:J7"/>
    <mergeCell ref="K7:L7"/>
    <mergeCell ref="M7:N7"/>
    <mergeCell ref="A1:E1"/>
    <mergeCell ref="C2:F2"/>
    <mergeCell ref="H2:M2"/>
    <mergeCell ref="C4:P4"/>
    <mergeCell ref="B5:B6"/>
    <mergeCell ref="C5:D5"/>
    <mergeCell ref="E5:F5"/>
    <mergeCell ref="G5:H5"/>
    <mergeCell ref="I5:J5"/>
    <mergeCell ref="K5:L5"/>
    <mergeCell ref="M5:N5"/>
    <mergeCell ref="O5:P5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C4B-274C-40AA-B754-6245D7FC957D}">
  <dimension ref="B1:AQ33"/>
  <sheetViews>
    <sheetView showZeros="0" view="pageBreakPreview" zoomScale="60" zoomScaleNormal="25" workbookViewId="0">
      <selection activeCell="G7" sqref="G7"/>
    </sheetView>
  </sheetViews>
  <sheetFormatPr defaultColWidth="9" defaultRowHeight="13" x14ac:dyDescent="0.2"/>
  <cols>
    <col min="1" max="1" width="6.54296875" style="1" customWidth="1"/>
    <col min="2" max="2" width="14" style="1" customWidth="1"/>
    <col min="3" max="3" width="13.453125" style="1" customWidth="1"/>
    <col min="4" max="4" width="12.6328125" style="1" customWidth="1"/>
    <col min="5" max="5" width="8.6328125" style="1" customWidth="1"/>
    <col min="6" max="17" width="13.7265625" style="1" customWidth="1"/>
    <col min="18" max="18" width="15.90625" style="2" customWidth="1"/>
    <col min="19" max="19" width="9.6328125" style="2" customWidth="1"/>
    <col min="20" max="20" width="20.6328125" style="2" customWidth="1"/>
    <col min="21" max="21" width="7.26953125" style="2" customWidth="1"/>
    <col min="22" max="22" width="7.90625" style="2" customWidth="1"/>
    <col min="23" max="23" width="18.26953125" style="1" customWidth="1"/>
    <col min="24" max="25" width="9" style="2"/>
    <col min="26" max="26" width="22.6328125" style="1" bestFit="1" customWidth="1"/>
    <col min="27" max="27" width="15" style="1" customWidth="1"/>
    <col min="28" max="28" width="18.7265625" style="1" customWidth="1"/>
    <col min="29" max="34" width="9" style="1"/>
    <col min="35" max="35" width="18.90625" style="1" customWidth="1"/>
    <col min="36" max="36" width="11.36328125" style="1" customWidth="1"/>
    <col min="37" max="37" width="18.90625" style="1" customWidth="1"/>
    <col min="38" max="38" width="9" style="1"/>
    <col min="39" max="39" width="18.90625" style="1" customWidth="1"/>
    <col min="40" max="40" width="10.6328125" style="1" bestFit="1" customWidth="1"/>
    <col min="41" max="41" width="19" style="1" customWidth="1"/>
    <col min="42" max="42" width="16.26953125" style="1" customWidth="1"/>
    <col min="43" max="43" width="19" style="1" customWidth="1"/>
    <col min="44" max="16384" width="9" style="1"/>
  </cols>
  <sheetData>
    <row r="1" spans="2:43" ht="12" customHeight="1" x14ac:dyDescent="0.2"/>
    <row r="2" spans="2:43" ht="21" customHeight="1" x14ac:dyDescent="0.2">
      <c r="C2" s="23"/>
      <c r="D2" s="23"/>
      <c r="E2" s="23"/>
      <c r="F2" s="23"/>
      <c r="G2" s="23"/>
      <c r="H2" s="113"/>
      <c r="I2" s="44" t="s">
        <v>77</v>
      </c>
      <c r="J2" s="174" t="s">
        <v>99</v>
      </c>
      <c r="K2" s="174"/>
      <c r="L2" s="174"/>
      <c r="M2" s="174"/>
      <c r="N2" s="174"/>
      <c r="O2" s="174"/>
      <c r="P2" s="174"/>
      <c r="Q2" s="174"/>
      <c r="R2" s="23"/>
      <c r="S2" s="23"/>
      <c r="T2" s="23"/>
      <c r="U2" s="23"/>
      <c r="V2" s="23"/>
    </row>
    <row r="3" spans="2:43" ht="12" customHeigh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2:43" ht="26.25" customHeight="1" x14ac:dyDescent="0.2">
      <c r="B4" s="45" t="s">
        <v>0</v>
      </c>
    </row>
    <row r="5" spans="2:43" ht="18" customHeight="1" x14ac:dyDescent="0.2">
      <c r="B5" s="141" t="s">
        <v>42</v>
      </c>
      <c r="C5" s="179"/>
      <c r="D5" s="179"/>
      <c r="E5" s="172" t="s">
        <v>43</v>
      </c>
      <c r="F5" s="46">
        <f>H2</f>
        <v>0</v>
      </c>
      <c r="G5" s="47"/>
      <c r="H5" s="47"/>
      <c r="I5" s="47"/>
      <c r="J5" s="47"/>
      <c r="K5" s="48">
        <f>H2</f>
        <v>0</v>
      </c>
      <c r="L5" s="47" t="s">
        <v>77</v>
      </c>
      <c r="M5" s="47"/>
      <c r="N5" s="47"/>
      <c r="O5" s="47"/>
      <c r="P5" s="47"/>
      <c r="Q5" s="47"/>
      <c r="R5" s="161" t="s">
        <v>63</v>
      </c>
      <c r="S5" s="177" t="s">
        <v>112</v>
      </c>
      <c r="T5" s="175" t="s">
        <v>62</v>
      </c>
      <c r="U5" s="1"/>
      <c r="V5" s="1"/>
      <c r="W5" s="2"/>
      <c r="X5" s="1"/>
      <c r="Y5" s="1"/>
    </row>
    <row r="6" spans="2:43" ht="30" customHeight="1" thickBot="1" x14ac:dyDescent="0.25">
      <c r="B6" s="143"/>
      <c r="C6" s="180"/>
      <c r="D6" s="180"/>
      <c r="E6" s="173"/>
      <c r="F6" s="76" t="s">
        <v>2</v>
      </c>
      <c r="G6" s="77" t="s">
        <v>3</v>
      </c>
      <c r="H6" s="77" t="s">
        <v>4</v>
      </c>
      <c r="I6" s="77" t="s">
        <v>5</v>
      </c>
      <c r="J6" s="77" t="s">
        <v>6</v>
      </c>
      <c r="K6" s="77" t="s">
        <v>7</v>
      </c>
      <c r="L6" s="77" t="s">
        <v>8</v>
      </c>
      <c r="M6" s="77" t="s">
        <v>9</v>
      </c>
      <c r="N6" s="77" t="s">
        <v>10</v>
      </c>
      <c r="O6" s="77" t="s">
        <v>11</v>
      </c>
      <c r="P6" s="77" t="s">
        <v>12</v>
      </c>
      <c r="Q6" s="78" t="s">
        <v>13</v>
      </c>
      <c r="R6" s="162"/>
      <c r="S6" s="178"/>
      <c r="T6" s="176"/>
      <c r="U6" s="1"/>
      <c r="V6" s="3" t="s">
        <v>14</v>
      </c>
      <c r="W6" s="3" t="s">
        <v>15</v>
      </c>
      <c r="X6" s="3" t="s">
        <v>16</v>
      </c>
      <c r="AH6" s="5" t="s">
        <v>102</v>
      </c>
      <c r="AI6" s="8" t="s">
        <v>103</v>
      </c>
    </row>
    <row r="7" spans="2:43" ht="53.5" customHeight="1" x14ac:dyDescent="0.2">
      <c r="B7" s="172" t="s">
        <v>17</v>
      </c>
      <c r="C7" s="49" t="s">
        <v>1</v>
      </c>
      <c r="D7" s="50" t="s">
        <v>18</v>
      </c>
      <c r="E7" s="74" t="s">
        <v>19</v>
      </c>
      <c r="F7" s="118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9"/>
      <c r="R7" s="75">
        <f t="shared" ref="R7:R22" si="0">SUM(F7:Q7)</f>
        <v>0</v>
      </c>
      <c r="S7" s="51" t="e">
        <f>CHOOSE(C8,X7,X8,X9,X10,X11,X12,X13,X14,X15,X16)</f>
        <v>#VALUE!</v>
      </c>
      <c r="T7" s="270" t="e">
        <f>R8</f>
        <v>#VALUE!</v>
      </c>
      <c r="U7" s="1"/>
      <c r="V7" s="3">
        <v>1</v>
      </c>
      <c r="W7" s="52" t="s">
        <v>20</v>
      </c>
      <c r="X7" s="4">
        <v>0.52600000000000002</v>
      </c>
      <c r="Y7" s="1"/>
      <c r="AH7" s="266" t="s">
        <v>94</v>
      </c>
      <c r="AI7" s="267"/>
      <c r="AJ7" s="266" t="s">
        <v>104</v>
      </c>
      <c r="AK7" s="267"/>
      <c r="AL7" s="266" t="s">
        <v>105</v>
      </c>
      <c r="AM7" s="267"/>
      <c r="AN7" s="264" t="s">
        <v>106</v>
      </c>
      <c r="AO7" s="265"/>
      <c r="AP7" s="264" t="s">
        <v>107</v>
      </c>
      <c r="AQ7" s="265"/>
    </row>
    <row r="8" spans="2:43" ht="30" customHeight="1" thickBot="1" x14ac:dyDescent="0.25">
      <c r="B8" s="143"/>
      <c r="C8" s="116"/>
      <c r="D8" s="87" t="s">
        <v>58</v>
      </c>
      <c r="E8" s="54" t="s">
        <v>61</v>
      </c>
      <c r="F8" s="80" t="e">
        <f>ROUND(F7*$S$7,0)</f>
        <v>#VALUE!</v>
      </c>
      <c r="G8" s="80" t="e">
        <f t="shared" ref="G8:Q8" si="1">ROUND(G7*$S$7,0)</f>
        <v>#VALUE!</v>
      </c>
      <c r="H8" s="80" t="e">
        <f t="shared" si="1"/>
        <v>#VALUE!</v>
      </c>
      <c r="I8" s="80" t="e">
        <f t="shared" si="1"/>
        <v>#VALUE!</v>
      </c>
      <c r="J8" s="80" t="e">
        <f>ROUND(J7*$S$7,0)</f>
        <v>#VALUE!</v>
      </c>
      <c r="K8" s="80" t="e">
        <f t="shared" si="1"/>
        <v>#VALUE!</v>
      </c>
      <c r="L8" s="80" t="e">
        <f t="shared" si="1"/>
        <v>#VALUE!</v>
      </c>
      <c r="M8" s="80" t="e">
        <f t="shared" si="1"/>
        <v>#VALUE!</v>
      </c>
      <c r="N8" s="80" t="e">
        <f t="shared" si="1"/>
        <v>#VALUE!</v>
      </c>
      <c r="O8" s="80" t="e">
        <f t="shared" si="1"/>
        <v>#VALUE!</v>
      </c>
      <c r="P8" s="80" t="e">
        <f t="shared" si="1"/>
        <v>#VALUE!</v>
      </c>
      <c r="Q8" s="80" t="e">
        <f t="shared" si="1"/>
        <v>#VALUE!</v>
      </c>
      <c r="R8" s="17" t="e">
        <f t="shared" si="0"/>
        <v>#VALUE!</v>
      </c>
      <c r="S8" s="55" t="s">
        <v>91</v>
      </c>
      <c r="T8" s="271"/>
      <c r="U8" s="1"/>
      <c r="V8" s="3">
        <v>2</v>
      </c>
      <c r="W8" s="56" t="s">
        <v>21</v>
      </c>
      <c r="X8" s="4">
        <v>0.42099999999999999</v>
      </c>
      <c r="Y8" s="1"/>
      <c r="Z8" s="4"/>
      <c r="AA8" s="3" t="s">
        <v>94</v>
      </c>
      <c r="AB8" s="3" t="s">
        <v>93</v>
      </c>
      <c r="AH8" s="3" t="s">
        <v>108</v>
      </c>
      <c r="AI8" s="3" t="s">
        <v>43</v>
      </c>
      <c r="AJ8" s="3" t="s">
        <v>108</v>
      </c>
      <c r="AK8" s="3" t="s">
        <v>43</v>
      </c>
      <c r="AL8" s="3" t="s">
        <v>108</v>
      </c>
      <c r="AM8" s="3" t="s">
        <v>43</v>
      </c>
      <c r="AN8" s="3" t="s">
        <v>108</v>
      </c>
      <c r="AO8" s="3" t="s">
        <v>43</v>
      </c>
      <c r="AP8" s="3" t="s">
        <v>108</v>
      </c>
      <c r="AQ8" s="3" t="s">
        <v>43</v>
      </c>
    </row>
    <row r="9" spans="2:43" ht="30" customHeight="1" x14ac:dyDescent="0.2">
      <c r="B9" s="141" t="s">
        <v>23</v>
      </c>
      <c r="C9" s="170"/>
      <c r="D9" s="50" t="s">
        <v>18</v>
      </c>
      <c r="E9" s="74" t="s">
        <v>24</v>
      </c>
      <c r="F9" s="117">
        <v>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20"/>
      <c r="R9" s="79">
        <f t="shared" si="0"/>
        <v>0</v>
      </c>
      <c r="S9" s="51">
        <v>6.8599999999999994E-2</v>
      </c>
      <c r="T9" s="270">
        <f>R10</f>
        <v>0</v>
      </c>
      <c r="U9" s="1"/>
      <c r="V9" s="3">
        <v>3</v>
      </c>
      <c r="W9" s="56" t="s">
        <v>22</v>
      </c>
      <c r="X9" s="4">
        <v>0.45200000000000001</v>
      </c>
      <c r="Y9" s="1"/>
      <c r="Z9" s="160" t="str">
        <f>B9</f>
        <v xml:space="preserve"> 灯油</v>
      </c>
      <c r="AA9" s="147">
        <v>36.700000000000003</v>
      </c>
      <c r="AB9" s="147" t="s">
        <v>92</v>
      </c>
      <c r="AF9" s="141" t="s">
        <v>114</v>
      </c>
      <c r="AG9" s="142"/>
      <c r="AH9" s="9">
        <v>36.5</v>
      </c>
      <c r="AI9" s="9" t="s">
        <v>92</v>
      </c>
      <c r="AJ9" s="11">
        <v>1.8700000000000001E-2</v>
      </c>
      <c r="AK9" s="9" t="s">
        <v>109</v>
      </c>
      <c r="AL9" s="157" t="s">
        <v>110</v>
      </c>
      <c r="AM9" s="147" t="s">
        <v>115</v>
      </c>
      <c r="AN9" s="11">
        <f>AJ9*$AL$23/$AL$24</f>
        <v>6.8566666666666679E-2</v>
      </c>
      <c r="AO9" s="9" t="s">
        <v>111</v>
      </c>
      <c r="AP9" s="13">
        <f>AH9*AJ9*$AL$23/$AL$24</f>
        <v>2.5026833333333336</v>
      </c>
      <c r="AQ9" s="9" t="s">
        <v>111</v>
      </c>
    </row>
    <row r="10" spans="2:43" ht="30" customHeight="1" thickBot="1" x14ac:dyDescent="0.25">
      <c r="B10" s="143"/>
      <c r="C10" s="144"/>
      <c r="D10" s="53" t="s">
        <v>58</v>
      </c>
      <c r="E10" s="54" t="s">
        <v>61</v>
      </c>
      <c r="F10" s="81">
        <f>ROUND(F9*$S$9*$AA$9,0)</f>
        <v>0</v>
      </c>
      <c r="G10" s="81">
        <f t="shared" ref="G10:Q10" si="2">ROUND(G9*$S$9*$AA$9,0)</f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>ROUND(L9*$S$9*$AA$9,0)</f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>ROUND(Q9*$S$9*$AA$9,0)</f>
        <v>0</v>
      </c>
      <c r="R10" s="57">
        <f t="shared" si="0"/>
        <v>0</v>
      </c>
      <c r="S10" s="55" t="s">
        <v>113</v>
      </c>
      <c r="T10" s="271"/>
      <c r="U10" s="1"/>
      <c r="V10" s="3">
        <v>4</v>
      </c>
      <c r="W10" s="56" t="s">
        <v>25</v>
      </c>
      <c r="X10" s="4">
        <v>0.41099999999999998</v>
      </c>
      <c r="Y10" s="1"/>
      <c r="Z10" s="160"/>
      <c r="AA10" s="148"/>
      <c r="AB10" s="148"/>
      <c r="AF10" s="143"/>
      <c r="AG10" s="144"/>
      <c r="AH10" s="10"/>
      <c r="AI10" s="10"/>
      <c r="AJ10" s="12"/>
      <c r="AK10" s="10"/>
      <c r="AL10" s="268"/>
      <c r="AM10" s="158"/>
      <c r="AN10" s="12"/>
      <c r="AO10" s="10"/>
      <c r="AP10" s="14"/>
      <c r="AQ10" s="10"/>
    </row>
    <row r="11" spans="2:43" ht="30" customHeight="1" x14ac:dyDescent="0.2">
      <c r="B11" s="141" t="s">
        <v>28</v>
      </c>
      <c r="C11" s="142"/>
      <c r="D11" s="50" t="s">
        <v>18</v>
      </c>
      <c r="E11" s="74" t="s">
        <v>24</v>
      </c>
      <c r="F11" s="11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19"/>
      <c r="R11" s="75">
        <f t="shared" si="0"/>
        <v>0</v>
      </c>
      <c r="S11" s="51">
        <v>7.0800000000000002E-2</v>
      </c>
      <c r="T11" s="270">
        <f>R12</f>
        <v>0</v>
      </c>
      <c r="U11" s="1"/>
      <c r="V11" s="3">
        <v>5</v>
      </c>
      <c r="W11" s="56" t="s">
        <v>26</v>
      </c>
      <c r="X11" s="4">
        <v>0.45500000000000002</v>
      </c>
      <c r="Y11" s="1"/>
      <c r="Z11" s="160" t="str">
        <f t="shared" ref="Z11" si="3">B11</f>
        <v>A重油</v>
      </c>
      <c r="AA11" s="147">
        <v>39.1</v>
      </c>
      <c r="AB11" s="147" t="s">
        <v>92</v>
      </c>
      <c r="AF11" s="141" t="s">
        <v>28</v>
      </c>
      <c r="AG11" s="142"/>
      <c r="AH11" s="9">
        <v>38.9</v>
      </c>
      <c r="AI11" s="9" t="s">
        <v>92</v>
      </c>
      <c r="AJ11" s="11">
        <v>1.9300000000000001E-2</v>
      </c>
      <c r="AK11" s="9" t="s">
        <v>109</v>
      </c>
      <c r="AL11" s="268"/>
      <c r="AM11" s="158"/>
      <c r="AN11" s="11">
        <f>AJ11*$AL$23/$AL$24</f>
        <v>7.0766666666666672E-2</v>
      </c>
      <c r="AO11" s="9" t="s">
        <v>111</v>
      </c>
      <c r="AP11" s="13">
        <f>AH11*AJ11*$AL$23/$AL$24</f>
        <v>2.7528233333333336</v>
      </c>
      <c r="AQ11" s="9" t="s">
        <v>111</v>
      </c>
    </row>
    <row r="12" spans="2:43" ht="30" customHeight="1" thickBot="1" x14ac:dyDescent="0.25">
      <c r="B12" s="143"/>
      <c r="C12" s="144"/>
      <c r="D12" s="53" t="s">
        <v>58</v>
      </c>
      <c r="E12" s="54" t="s">
        <v>61</v>
      </c>
      <c r="F12" s="80">
        <f>ROUND(F11*$S$11*$AA$11,0)</f>
        <v>0</v>
      </c>
      <c r="G12" s="80">
        <f t="shared" ref="G12:Q12" si="4">ROUND(G11*$S$11*$AA$11,0)</f>
        <v>0</v>
      </c>
      <c r="H12" s="80">
        <f t="shared" si="4"/>
        <v>0</v>
      </c>
      <c r="I12" s="80">
        <f t="shared" si="4"/>
        <v>0</v>
      </c>
      <c r="J12" s="80">
        <f t="shared" si="4"/>
        <v>0</v>
      </c>
      <c r="K12" s="80">
        <f t="shared" si="4"/>
        <v>0</v>
      </c>
      <c r="L12" s="80">
        <f t="shared" si="4"/>
        <v>0</v>
      </c>
      <c r="M12" s="80">
        <f t="shared" si="4"/>
        <v>0</v>
      </c>
      <c r="N12" s="80">
        <f t="shared" si="4"/>
        <v>0</v>
      </c>
      <c r="O12" s="80">
        <f t="shared" si="4"/>
        <v>0</v>
      </c>
      <c r="P12" s="80">
        <f t="shared" si="4"/>
        <v>0</v>
      </c>
      <c r="Q12" s="80">
        <f t="shared" si="4"/>
        <v>0</v>
      </c>
      <c r="R12" s="17">
        <f>SUM(F12:Q12)</f>
        <v>0</v>
      </c>
      <c r="S12" s="55" t="s">
        <v>113</v>
      </c>
      <c r="T12" s="271"/>
      <c r="U12" s="1"/>
      <c r="V12" s="3">
        <v>6</v>
      </c>
      <c r="W12" s="56" t="s">
        <v>27</v>
      </c>
      <c r="X12" s="4">
        <v>0.41499999999999998</v>
      </c>
      <c r="Y12" s="1"/>
      <c r="Z12" s="160"/>
      <c r="AA12" s="148"/>
      <c r="AB12" s="148"/>
      <c r="AF12" s="143"/>
      <c r="AG12" s="144"/>
      <c r="AH12" s="10"/>
      <c r="AI12" s="10"/>
      <c r="AJ12" s="12"/>
      <c r="AK12" s="10"/>
      <c r="AL12" s="268"/>
      <c r="AM12" s="158"/>
      <c r="AN12" s="12"/>
      <c r="AO12" s="10"/>
      <c r="AP12" s="14"/>
      <c r="AQ12" s="10"/>
    </row>
    <row r="13" spans="2:43" ht="30" customHeight="1" x14ac:dyDescent="0.2">
      <c r="B13" s="141" t="s">
        <v>32</v>
      </c>
      <c r="C13" s="142"/>
      <c r="D13" s="50" t="s">
        <v>18</v>
      </c>
      <c r="E13" s="82" t="s">
        <v>33</v>
      </c>
      <c r="F13" s="118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9"/>
      <c r="R13" s="75">
        <f t="shared" si="0"/>
        <v>0</v>
      </c>
      <c r="S13" s="51">
        <v>2.0499999999999998</v>
      </c>
      <c r="T13" s="270">
        <f>R14</f>
        <v>0</v>
      </c>
      <c r="U13" s="1"/>
      <c r="V13" s="3">
        <v>7</v>
      </c>
      <c r="W13" s="56" t="s">
        <v>29</v>
      </c>
      <c r="X13" s="4">
        <v>0.48399999999999999</v>
      </c>
      <c r="Y13" s="1"/>
      <c r="Z13" s="160" t="str">
        <f t="shared" ref="Z13" si="5">B13</f>
        <v>都市ガス</v>
      </c>
      <c r="AA13" s="147">
        <v>41.1</v>
      </c>
      <c r="AB13" s="147" t="s">
        <v>95</v>
      </c>
      <c r="AF13" s="141" t="s">
        <v>32</v>
      </c>
      <c r="AG13" s="142"/>
      <c r="AH13" s="15"/>
      <c r="AI13" s="9"/>
      <c r="AJ13" s="11"/>
      <c r="AK13" s="9"/>
      <c r="AL13" s="268"/>
      <c r="AM13" s="158"/>
      <c r="AN13" s="11"/>
      <c r="AO13" s="9"/>
      <c r="AP13" s="151">
        <v>2.0499999999999998</v>
      </c>
      <c r="AQ13" s="9" t="s">
        <v>111</v>
      </c>
    </row>
    <row r="14" spans="2:43" ht="30" customHeight="1" thickBot="1" x14ac:dyDescent="0.25">
      <c r="B14" s="143"/>
      <c r="C14" s="144"/>
      <c r="D14" s="53" t="s">
        <v>58</v>
      </c>
      <c r="E14" s="54" t="s">
        <v>61</v>
      </c>
      <c r="F14" s="80">
        <f>ROUND(F13*$S$13*$AA$13,0)</f>
        <v>0</v>
      </c>
      <c r="G14" s="80">
        <f t="shared" ref="G14:Q14" si="6">ROUND(G13*$S$13*$AA$13,0)</f>
        <v>0</v>
      </c>
      <c r="H14" s="80">
        <f t="shared" si="6"/>
        <v>0</v>
      </c>
      <c r="I14" s="80">
        <f t="shared" si="6"/>
        <v>0</v>
      </c>
      <c r="J14" s="80">
        <f t="shared" si="6"/>
        <v>0</v>
      </c>
      <c r="K14" s="80">
        <f t="shared" si="6"/>
        <v>0</v>
      </c>
      <c r="L14" s="80">
        <f t="shared" si="6"/>
        <v>0</v>
      </c>
      <c r="M14" s="80">
        <f t="shared" si="6"/>
        <v>0</v>
      </c>
      <c r="N14" s="80">
        <f t="shared" si="6"/>
        <v>0</v>
      </c>
      <c r="O14" s="80">
        <f t="shared" si="6"/>
        <v>0</v>
      </c>
      <c r="P14" s="80">
        <f t="shared" si="6"/>
        <v>0</v>
      </c>
      <c r="Q14" s="80">
        <f t="shared" si="6"/>
        <v>0</v>
      </c>
      <c r="R14" s="58">
        <f t="shared" si="0"/>
        <v>0</v>
      </c>
      <c r="S14" s="55" t="s">
        <v>113</v>
      </c>
      <c r="T14" s="271"/>
      <c r="U14" s="1"/>
      <c r="V14" s="3">
        <v>8</v>
      </c>
      <c r="W14" s="56" t="s">
        <v>30</v>
      </c>
      <c r="X14" s="4">
        <v>0.45700000000000002</v>
      </c>
      <c r="Y14" s="1"/>
      <c r="Z14" s="160"/>
      <c r="AA14" s="148"/>
      <c r="AB14" s="148"/>
      <c r="AF14" s="143"/>
      <c r="AG14" s="144"/>
      <c r="AH14" s="16"/>
      <c r="AI14" s="10"/>
      <c r="AJ14" s="12"/>
      <c r="AK14" s="10"/>
      <c r="AL14" s="268"/>
      <c r="AM14" s="158"/>
      <c r="AN14" s="12"/>
      <c r="AO14" s="10"/>
      <c r="AP14" s="152"/>
      <c r="AQ14" s="10"/>
    </row>
    <row r="15" spans="2:43" ht="30" customHeight="1" x14ac:dyDescent="0.2">
      <c r="B15" s="153" t="s">
        <v>35</v>
      </c>
      <c r="C15" s="154"/>
      <c r="D15" s="50" t="s">
        <v>18</v>
      </c>
      <c r="E15" s="74" t="s">
        <v>36</v>
      </c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3"/>
      <c r="R15" s="79">
        <f t="shared" si="0"/>
        <v>0</v>
      </c>
      <c r="S15" s="59">
        <v>5.0999999999999997E-2</v>
      </c>
      <c r="T15" s="270">
        <f>R16</f>
        <v>0</v>
      </c>
      <c r="U15" s="1"/>
      <c r="V15" s="3">
        <v>9</v>
      </c>
      <c r="W15" s="56" t="s">
        <v>31</v>
      </c>
      <c r="X15" s="60">
        <v>0.47199999999999998</v>
      </c>
      <c r="Y15" s="7"/>
      <c r="Z15" s="160" t="str">
        <f t="shared" ref="Z15" si="7">B15</f>
        <v>液化天然ガス
(LNG)</v>
      </c>
      <c r="AA15" s="147">
        <v>54.6</v>
      </c>
      <c r="AB15" s="147" t="s">
        <v>96</v>
      </c>
      <c r="AF15" s="153" t="s">
        <v>35</v>
      </c>
      <c r="AG15" s="154"/>
      <c r="AH15" s="9">
        <v>54.7</v>
      </c>
      <c r="AI15" s="9" t="s">
        <v>96</v>
      </c>
      <c r="AJ15" s="11">
        <v>1.3899999999999999E-2</v>
      </c>
      <c r="AK15" s="9" t="s">
        <v>109</v>
      </c>
      <c r="AL15" s="268"/>
      <c r="AM15" s="158"/>
      <c r="AN15" s="11">
        <f>AJ15*$AL$23/$AL$24</f>
        <v>5.096666666666666E-2</v>
      </c>
      <c r="AO15" s="9" t="s">
        <v>111</v>
      </c>
      <c r="AP15" s="13">
        <f>AH15*AJ15*$AL$23/$AL$24</f>
        <v>2.7878766666666661</v>
      </c>
      <c r="AQ15" s="9" t="s">
        <v>111</v>
      </c>
    </row>
    <row r="16" spans="2:43" ht="30" customHeight="1" thickBot="1" x14ac:dyDescent="0.25">
      <c r="B16" s="155"/>
      <c r="C16" s="156"/>
      <c r="D16" s="53" t="s">
        <v>58</v>
      </c>
      <c r="E16" s="54" t="s">
        <v>61</v>
      </c>
      <c r="F16" s="81">
        <f>ROUND(F15*$S$15*$AA$15,0)</f>
        <v>0</v>
      </c>
      <c r="G16" s="81">
        <f t="shared" ref="G16:Q16" si="8">ROUND(G15*$S$15*$AA$15,0)</f>
        <v>0</v>
      </c>
      <c r="H16" s="81">
        <f t="shared" si="8"/>
        <v>0</v>
      </c>
      <c r="I16" s="81">
        <f t="shared" si="8"/>
        <v>0</v>
      </c>
      <c r="J16" s="81">
        <f t="shared" si="8"/>
        <v>0</v>
      </c>
      <c r="K16" s="81">
        <f t="shared" si="8"/>
        <v>0</v>
      </c>
      <c r="L16" s="81">
        <f t="shared" si="8"/>
        <v>0</v>
      </c>
      <c r="M16" s="81">
        <f t="shared" si="8"/>
        <v>0</v>
      </c>
      <c r="N16" s="81">
        <f t="shared" si="8"/>
        <v>0</v>
      </c>
      <c r="O16" s="81">
        <f t="shared" si="8"/>
        <v>0</v>
      </c>
      <c r="P16" s="81">
        <f t="shared" si="8"/>
        <v>0</v>
      </c>
      <c r="Q16" s="81">
        <f t="shared" si="8"/>
        <v>0</v>
      </c>
      <c r="R16" s="57">
        <f t="shared" si="0"/>
        <v>0</v>
      </c>
      <c r="S16" s="55" t="s">
        <v>113</v>
      </c>
      <c r="T16" s="271"/>
      <c r="U16" s="1"/>
      <c r="V16" s="3">
        <v>10</v>
      </c>
      <c r="W16" s="4" t="s">
        <v>34</v>
      </c>
      <c r="X16" s="4">
        <v>0.68500000000000005</v>
      </c>
      <c r="Y16" s="1"/>
      <c r="Z16" s="160"/>
      <c r="AA16" s="148"/>
      <c r="AB16" s="148"/>
      <c r="AF16" s="155"/>
      <c r="AG16" s="156"/>
      <c r="AH16" s="10"/>
      <c r="AI16" s="10"/>
      <c r="AJ16" s="12"/>
      <c r="AK16" s="10"/>
      <c r="AL16" s="268"/>
      <c r="AM16" s="158"/>
      <c r="AN16" s="12"/>
      <c r="AO16" s="10"/>
      <c r="AP16" s="14"/>
      <c r="AQ16" s="10"/>
    </row>
    <row r="17" spans="2:43" ht="30" customHeight="1" x14ac:dyDescent="0.2">
      <c r="B17" s="153" t="s">
        <v>37</v>
      </c>
      <c r="C17" s="154"/>
      <c r="D17" s="50" t="s">
        <v>18</v>
      </c>
      <c r="E17" s="74" t="s">
        <v>36</v>
      </c>
      <c r="F17" s="117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20"/>
      <c r="R17" s="79">
        <f t="shared" si="0"/>
        <v>0</v>
      </c>
      <c r="S17" s="51">
        <v>5.9799999999999999E-2</v>
      </c>
      <c r="T17" s="270">
        <f>R18</f>
        <v>0</v>
      </c>
      <c r="U17" s="1"/>
      <c r="X17" s="1"/>
      <c r="Y17" s="1"/>
      <c r="Z17" s="160" t="str">
        <f t="shared" ref="Z17" si="9">B17</f>
        <v>液化石油ガス
(LPG)</v>
      </c>
      <c r="AA17" s="147">
        <v>50.8</v>
      </c>
      <c r="AB17" s="147" t="s">
        <v>96</v>
      </c>
      <c r="AF17" s="153" t="s">
        <v>37</v>
      </c>
      <c r="AG17" s="154"/>
      <c r="AH17" s="9">
        <v>50.1</v>
      </c>
      <c r="AI17" s="9" t="s">
        <v>96</v>
      </c>
      <c r="AJ17" s="11">
        <v>1.6299999999999999E-2</v>
      </c>
      <c r="AK17" s="9" t="s">
        <v>109</v>
      </c>
      <c r="AL17" s="268"/>
      <c r="AM17" s="158"/>
      <c r="AN17" s="11">
        <f>AJ17*$AL$23/$AL$24</f>
        <v>5.9766666666666662E-2</v>
      </c>
      <c r="AO17" s="9" t="s">
        <v>111</v>
      </c>
      <c r="AP17" s="13">
        <f>AH17*AJ17*$AL$23/$AL$24</f>
        <v>2.99431</v>
      </c>
      <c r="AQ17" s="9" t="s">
        <v>111</v>
      </c>
    </row>
    <row r="18" spans="2:43" ht="30" customHeight="1" thickBot="1" x14ac:dyDescent="0.25">
      <c r="B18" s="155"/>
      <c r="C18" s="156"/>
      <c r="D18" s="53" t="s">
        <v>58</v>
      </c>
      <c r="E18" s="54" t="s">
        <v>61</v>
      </c>
      <c r="F18" s="81">
        <f>ROUND(F17*$S$17*$AA$17,0)</f>
        <v>0</v>
      </c>
      <c r="G18" s="81">
        <f t="shared" ref="G18:Q18" si="10">ROUND(G17*$S$17*$AA$17,0)</f>
        <v>0</v>
      </c>
      <c r="H18" s="81">
        <f t="shared" si="10"/>
        <v>0</v>
      </c>
      <c r="I18" s="81">
        <f t="shared" si="10"/>
        <v>0</v>
      </c>
      <c r="J18" s="81">
        <f t="shared" si="10"/>
        <v>0</v>
      </c>
      <c r="K18" s="81">
        <f t="shared" si="10"/>
        <v>0</v>
      </c>
      <c r="L18" s="81">
        <f t="shared" si="10"/>
        <v>0</v>
      </c>
      <c r="M18" s="81">
        <f t="shared" si="10"/>
        <v>0</v>
      </c>
      <c r="N18" s="81">
        <f t="shared" si="10"/>
        <v>0</v>
      </c>
      <c r="O18" s="81">
        <f t="shared" si="10"/>
        <v>0</v>
      </c>
      <c r="P18" s="81">
        <f t="shared" si="10"/>
        <v>0</v>
      </c>
      <c r="Q18" s="81">
        <f t="shared" si="10"/>
        <v>0</v>
      </c>
      <c r="R18" s="61">
        <f t="shared" si="0"/>
        <v>0</v>
      </c>
      <c r="S18" s="55" t="s">
        <v>113</v>
      </c>
      <c r="T18" s="271"/>
      <c r="U18" s="1"/>
      <c r="X18" s="1"/>
      <c r="Y18" s="1"/>
      <c r="Z18" s="160"/>
      <c r="AA18" s="148"/>
      <c r="AB18" s="148"/>
      <c r="AF18" s="155"/>
      <c r="AG18" s="156"/>
      <c r="AH18" s="10"/>
      <c r="AI18" s="10"/>
      <c r="AJ18" s="12"/>
      <c r="AK18" s="10"/>
      <c r="AL18" s="268"/>
      <c r="AM18" s="158"/>
      <c r="AN18" s="12"/>
      <c r="AO18" s="10"/>
      <c r="AP18" s="14"/>
      <c r="AQ18" s="10"/>
    </row>
    <row r="19" spans="2:43" ht="30" customHeight="1" x14ac:dyDescent="0.2">
      <c r="B19" s="141" t="s">
        <v>38</v>
      </c>
      <c r="C19" s="142"/>
      <c r="D19" s="50" t="s">
        <v>18</v>
      </c>
      <c r="E19" s="74" t="s">
        <v>24</v>
      </c>
      <c r="F19" s="11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20"/>
      <c r="R19" s="79">
        <f t="shared" si="0"/>
        <v>0</v>
      </c>
      <c r="S19" s="51">
        <v>6.8599999999999994E-2</v>
      </c>
      <c r="T19" s="270">
        <f>R20</f>
        <v>0</v>
      </c>
      <c r="U19" s="1"/>
      <c r="X19" s="1"/>
      <c r="Y19" s="1"/>
      <c r="Z19" s="160" t="str">
        <f t="shared" ref="Z19" si="11">B19</f>
        <v>ガソリン</v>
      </c>
      <c r="AA19" s="147">
        <v>34.6</v>
      </c>
      <c r="AB19" s="147" t="s">
        <v>92</v>
      </c>
      <c r="AF19" s="141" t="s">
        <v>38</v>
      </c>
      <c r="AG19" s="142"/>
      <c r="AH19" s="9">
        <v>33.4</v>
      </c>
      <c r="AI19" s="9" t="s">
        <v>92</v>
      </c>
      <c r="AJ19" s="11">
        <v>1.8700000000000001E-2</v>
      </c>
      <c r="AK19" s="9" t="s">
        <v>109</v>
      </c>
      <c r="AL19" s="268"/>
      <c r="AM19" s="158"/>
      <c r="AN19" s="11">
        <f>AJ19*$AL$23/$AL$24</f>
        <v>6.8566666666666679E-2</v>
      </c>
      <c r="AO19" s="9" t="s">
        <v>111</v>
      </c>
      <c r="AP19" s="13">
        <f>AH19*AJ19*$AL$23/$AL$24</f>
        <v>2.2901266666666666</v>
      </c>
      <c r="AQ19" s="9" t="s">
        <v>111</v>
      </c>
    </row>
    <row r="20" spans="2:43" ht="30" customHeight="1" thickBot="1" x14ac:dyDescent="0.25">
      <c r="B20" s="143"/>
      <c r="C20" s="144"/>
      <c r="D20" s="53" t="s">
        <v>58</v>
      </c>
      <c r="E20" s="54" t="s">
        <v>61</v>
      </c>
      <c r="F20" s="81">
        <f>ROUND(F19*$S$19*$AA$19,0)</f>
        <v>0</v>
      </c>
      <c r="G20" s="81">
        <f t="shared" ref="G20:Q20" si="12">ROUND(G19*$S$19*$AA$19,0)</f>
        <v>0</v>
      </c>
      <c r="H20" s="81">
        <f t="shared" si="12"/>
        <v>0</v>
      </c>
      <c r="I20" s="81">
        <f t="shared" si="12"/>
        <v>0</v>
      </c>
      <c r="J20" s="81">
        <f t="shared" si="12"/>
        <v>0</v>
      </c>
      <c r="K20" s="81">
        <f t="shared" si="12"/>
        <v>0</v>
      </c>
      <c r="L20" s="81">
        <f t="shared" si="12"/>
        <v>0</v>
      </c>
      <c r="M20" s="81">
        <f t="shared" si="12"/>
        <v>0</v>
      </c>
      <c r="N20" s="81">
        <f t="shared" si="12"/>
        <v>0</v>
      </c>
      <c r="O20" s="81">
        <f t="shared" si="12"/>
        <v>0</v>
      </c>
      <c r="P20" s="81">
        <f t="shared" si="12"/>
        <v>0</v>
      </c>
      <c r="Q20" s="81">
        <f t="shared" si="12"/>
        <v>0</v>
      </c>
      <c r="R20" s="57">
        <f t="shared" si="0"/>
        <v>0</v>
      </c>
      <c r="S20" s="55" t="s">
        <v>113</v>
      </c>
      <c r="T20" s="271"/>
      <c r="U20" s="1"/>
      <c r="X20" s="1"/>
      <c r="Y20" s="1"/>
      <c r="Z20" s="160"/>
      <c r="AA20" s="148"/>
      <c r="AB20" s="148"/>
      <c r="AF20" s="143"/>
      <c r="AG20" s="144"/>
      <c r="AH20" s="10"/>
      <c r="AI20" s="10"/>
      <c r="AJ20" s="12"/>
      <c r="AK20" s="10"/>
      <c r="AL20" s="268"/>
      <c r="AM20" s="158"/>
      <c r="AN20" s="12"/>
      <c r="AO20" s="10"/>
      <c r="AP20" s="14"/>
      <c r="AQ20" s="10"/>
    </row>
    <row r="21" spans="2:43" ht="30" customHeight="1" x14ac:dyDescent="0.2">
      <c r="B21" s="141" t="s">
        <v>39</v>
      </c>
      <c r="C21" s="142"/>
      <c r="D21" s="50" t="s">
        <v>18</v>
      </c>
      <c r="E21" s="74" t="s">
        <v>24</v>
      </c>
      <c r="F21" s="11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20"/>
      <c r="R21" s="79">
        <f t="shared" si="0"/>
        <v>0</v>
      </c>
      <c r="S21" s="51">
        <v>6.8900000000000003E-2</v>
      </c>
      <c r="T21" s="270">
        <f>R22</f>
        <v>0</v>
      </c>
      <c r="U21" s="1"/>
      <c r="X21" s="1"/>
      <c r="Y21" s="1"/>
      <c r="Z21" s="160" t="str">
        <f>B21</f>
        <v>軽油</v>
      </c>
      <c r="AA21" s="147">
        <v>37.700000000000003</v>
      </c>
      <c r="AB21" s="147" t="s">
        <v>92</v>
      </c>
      <c r="AF21" s="141" t="s">
        <v>39</v>
      </c>
      <c r="AG21" s="142"/>
      <c r="AH21" s="15">
        <v>38</v>
      </c>
      <c r="AI21" s="9" t="s">
        <v>92</v>
      </c>
      <c r="AJ21" s="11">
        <v>1.8800000000000001E-2</v>
      </c>
      <c r="AK21" s="9" t="s">
        <v>109</v>
      </c>
      <c r="AL21" s="268"/>
      <c r="AM21" s="158"/>
      <c r="AN21" s="11">
        <f>AJ21*$AL$23/$AL$24</f>
        <v>6.8933333333333333E-2</v>
      </c>
      <c r="AO21" s="9" t="s">
        <v>111</v>
      </c>
      <c r="AP21" s="13">
        <f>AH21*AJ21*$AL$23/$AL$24</f>
        <v>2.6194666666666668</v>
      </c>
      <c r="AQ21" s="9" t="s">
        <v>111</v>
      </c>
    </row>
    <row r="22" spans="2:43" ht="30" customHeight="1" thickBot="1" x14ac:dyDescent="0.25">
      <c r="B22" s="143"/>
      <c r="C22" s="144"/>
      <c r="D22" s="53" t="s">
        <v>58</v>
      </c>
      <c r="E22" s="54" t="s">
        <v>61</v>
      </c>
      <c r="F22" s="18">
        <f>ROUND(F21*$S$21*$AA$21,0)</f>
        <v>0</v>
      </c>
      <c r="G22" s="18">
        <f t="shared" ref="G22:Q22" si="13">ROUND(G21*$S$21*$AA$21,0)</f>
        <v>0</v>
      </c>
      <c r="H22" s="18">
        <f t="shared" si="13"/>
        <v>0</v>
      </c>
      <c r="I22" s="18">
        <f t="shared" si="13"/>
        <v>0</v>
      </c>
      <c r="J22" s="18">
        <f t="shared" si="13"/>
        <v>0</v>
      </c>
      <c r="K22" s="18">
        <f t="shared" si="13"/>
        <v>0</v>
      </c>
      <c r="L22" s="18">
        <f t="shared" si="13"/>
        <v>0</v>
      </c>
      <c r="M22" s="18">
        <f t="shared" si="13"/>
        <v>0</v>
      </c>
      <c r="N22" s="18">
        <f t="shared" si="13"/>
        <v>0</v>
      </c>
      <c r="O22" s="18">
        <f t="shared" si="13"/>
        <v>0</v>
      </c>
      <c r="P22" s="18">
        <f t="shared" si="13"/>
        <v>0</v>
      </c>
      <c r="Q22" s="18">
        <f t="shared" si="13"/>
        <v>0</v>
      </c>
      <c r="R22" s="62">
        <f t="shared" si="0"/>
        <v>0</v>
      </c>
      <c r="S22" s="55" t="s">
        <v>113</v>
      </c>
      <c r="T22" s="271"/>
      <c r="U22" s="1"/>
      <c r="X22" s="1"/>
      <c r="Y22" s="1"/>
      <c r="Z22" s="160"/>
      <c r="AA22" s="148"/>
      <c r="AB22" s="148"/>
      <c r="AF22" s="143"/>
      <c r="AG22" s="144"/>
      <c r="AH22" s="16"/>
      <c r="AI22" s="10"/>
      <c r="AJ22" s="12"/>
      <c r="AK22" s="10"/>
      <c r="AL22" s="269"/>
      <c r="AM22" s="148"/>
      <c r="AN22" s="12"/>
      <c r="AO22" s="10"/>
      <c r="AP22" s="14"/>
      <c r="AQ22" s="10"/>
    </row>
    <row r="23" spans="2:43" ht="30" customHeight="1" thickBot="1" x14ac:dyDescent="0.25">
      <c r="B23" s="168" t="s">
        <v>59</v>
      </c>
      <c r="C23" s="169"/>
      <c r="D23" s="165"/>
      <c r="E23" s="63" t="s">
        <v>61</v>
      </c>
      <c r="F23" s="85" t="e">
        <f>F8+F10+F12+F14+F16+F18+F20+F22</f>
        <v>#VALUE!</v>
      </c>
      <c r="G23" s="66" t="e">
        <f t="shared" ref="G23:R23" si="14">G8+G10+G12+G14+G16+G18+G20+G22</f>
        <v>#VALUE!</v>
      </c>
      <c r="H23" s="66" t="e">
        <f t="shared" si="14"/>
        <v>#VALUE!</v>
      </c>
      <c r="I23" s="66" t="e">
        <f t="shared" si="14"/>
        <v>#VALUE!</v>
      </c>
      <c r="J23" s="66" t="e">
        <f t="shared" si="14"/>
        <v>#VALUE!</v>
      </c>
      <c r="K23" s="66" t="e">
        <f t="shared" si="14"/>
        <v>#VALUE!</v>
      </c>
      <c r="L23" s="66" t="e">
        <f t="shared" si="14"/>
        <v>#VALUE!</v>
      </c>
      <c r="M23" s="66" t="e">
        <f t="shared" si="14"/>
        <v>#VALUE!</v>
      </c>
      <c r="N23" s="66" t="e">
        <f t="shared" si="14"/>
        <v>#VALUE!</v>
      </c>
      <c r="O23" s="66" t="e">
        <f t="shared" si="14"/>
        <v>#VALUE!</v>
      </c>
      <c r="P23" s="66" t="e">
        <f t="shared" si="14"/>
        <v>#VALUE!</v>
      </c>
      <c r="Q23" s="86" t="e">
        <f>Q8+Q10+Q12+Q14+Q16+Q18+Q20+Q22</f>
        <v>#VALUE!</v>
      </c>
      <c r="R23" s="20" t="e">
        <f t="shared" si="14"/>
        <v>#VALUE!</v>
      </c>
      <c r="S23" s="64" t="s">
        <v>40</v>
      </c>
      <c r="T23" s="65" t="e">
        <f>SUM(T7,T9,T11,T13,T15,T17,T19,T21)</f>
        <v>#VALUE!</v>
      </c>
      <c r="U23" s="1"/>
      <c r="X23" s="1"/>
      <c r="Y23" s="1"/>
      <c r="AL23" s="1">
        <v>44</v>
      </c>
    </row>
    <row r="24" spans="2:43" ht="30" customHeight="1" thickBot="1" x14ac:dyDescent="0.25">
      <c r="B24" s="168" t="s">
        <v>41</v>
      </c>
      <c r="C24" s="169"/>
      <c r="D24" s="165"/>
      <c r="E24" s="88" t="s">
        <v>61</v>
      </c>
      <c r="F24" s="124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25"/>
      <c r="R24" s="84">
        <f>SUM(F24:Q24)</f>
        <v>0</v>
      </c>
      <c r="S24" s="64" t="s">
        <v>40</v>
      </c>
      <c r="T24" s="65">
        <f>R24</f>
        <v>0</v>
      </c>
      <c r="AL24" s="1">
        <v>12</v>
      </c>
    </row>
    <row r="25" spans="2:43" ht="30" customHeight="1" thickBot="1" x14ac:dyDescent="0.25">
      <c r="B25" s="163" t="s">
        <v>60</v>
      </c>
      <c r="C25" s="164"/>
      <c r="D25" s="165"/>
      <c r="E25" s="63" t="s">
        <v>61</v>
      </c>
      <c r="F25" s="19" t="e">
        <f>F23-F24</f>
        <v>#VALUE!</v>
      </c>
      <c r="G25" s="19" t="e">
        <f t="shared" ref="G25:Q25" si="15">G23-G24</f>
        <v>#VALUE!</v>
      </c>
      <c r="H25" s="19" t="e">
        <f t="shared" si="15"/>
        <v>#VALUE!</v>
      </c>
      <c r="I25" s="19" t="e">
        <f t="shared" si="15"/>
        <v>#VALUE!</v>
      </c>
      <c r="J25" s="19" t="e">
        <f t="shared" si="15"/>
        <v>#VALUE!</v>
      </c>
      <c r="K25" s="19" t="e">
        <f t="shared" si="15"/>
        <v>#VALUE!</v>
      </c>
      <c r="L25" s="19" t="e">
        <f t="shared" si="15"/>
        <v>#VALUE!</v>
      </c>
      <c r="M25" s="19" t="e">
        <f t="shared" si="15"/>
        <v>#VALUE!</v>
      </c>
      <c r="N25" s="19" t="e">
        <f t="shared" si="15"/>
        <v>#VALUE!</v>
      </c>
      <c r="O25" s="19" t="e">
        <f t="shared" si="15"/>
        <v>#VALUE!</v>
      </c>
      <c r="P25" s="19" t="e">
        <f t="shared" si="15"/>
        <v>#VALUE!</v>
      </c>
      <c r="Q25" s="19" t="e">
        <f t="shared" si="15"/>
        <v>#VALUE!</v>
      </c>
      <c r="R25" s="20" t="e">
        <f>R23-R24</f>
        <v>#VALUE!</v>
      </c>
      <c r="S25" s="64" t="s">
        <v>40</v>
      </c>
      <c r="T25" s="67" t="e">
        <f>T23-T24</f>
        <v>#VALUE!</v>
      </c>
      <c r="U25" s="68"/>
      <c r="V25" s="68"/>
    </row>
    <row r="26" spans="2:43" ht="30" customHeight="1" x14ac:dyDescent="0.2"/>
    <row r="27" spans="2:43" ht="30" customHeight="1" x14ac:dyDescent="0.2"/>
    <row r="28" spans="2:43" ht="30" customHeight="1" x14ac:dyDescent="0.2"/>
    <row r="29" spans="2:43" ht="30" customHeight="1" x14ac:dyDescent="0.2"/>
    <row r="30" spans="2:43" ht="30" customHeight="1" x14ac:dyDescent="0.2"/>
    <row r="31" spans="2:43" ht="30" customHeight="1" x14ac:dyDescent="0.2"/>
    <row r="32" spans="2:43" ht="9" customHeight="1" x14ac:dyDescent="0.2"/>
    <row r="33" ht="18" customHeight="1" x14ac:dyDescent="0.2"/>
  </sheetData>
  <sheetProtection sheet="1" objects="1" scenarios="1"/>
  <mergeCells count="61">
    <mergeCell ref="Z13:Z14"/>
    <mergeCell ref="Z15:Z16"/>
    <mergeCell ref="Z17:Z18"/>
    <mergeCell ref="Z19:Z20"/>
    <mergeCell ref="Z21:Z22"/>
    <mergeCell ref="B17:C18"/>
    <mergeCell ref="T17:T18"/>
    <mergeCell ref="B25:D25"/>
    <mergeCell ref="B19:C20"/>
    <mergeCell ref="T19:T20"/>
    <mergeCell ref="B21:C22"/>
    <mergeCell ref="T21:T22"/>
    <mergeCell ref="B23:D23"/>
    <mergeCell ref="B24:D24"/>
    <mergeCell ref="B11:C12"/>
    <mergeCell ref="T11:T12"/>
    <mergeCell ref="B13:C14"/>
    <mergeCell ref="T13:T14"/>
    <mergeCell ref="B15:C16"/>
    <mergeCell ref="T15:T16"/>
    <mergeCell ref="B7:B8"/>
    <mergeCell ref="T7:T8"/>
    <mergeCell ref="B9:C10"/>
    <mergeCell ref="T9:T10"/>
    <mergeCell ref="B5:D6"/>
    <mergeCell ref="E5:E6"/>
    <mergeCell ref="R5:R6"/>
    <mergeCell ref="S5:S6"/>
    <mergeCell ref="J2:Q2"/>
    <mergeCell ref="AA9:AA10"/>
    <mergeCell ref="AB9:AB10"/>
    <mergeCell ref="AA11:AA12"/>
    <mergeCell ref="AB11:AB12"/>
    <mergeCell ref="T5:T6"/>
    <mergeCell ref="Z9:Z10"/>
    <mergeCell ref="Z11:Z12"/>
    <mergeCell ref="AA13:AA14"/>
    <mergeCell ref="AB13:AB14"/>
    <mergeCell ref="AA21:AA22"/>
    <mergeCell ref="AB21:AB22"/>
    <mergeCell ref="AA15:AA16"/>
    <mergeCell ref="AB15:AB16"/>
    <mergeCell ref="AA17:AA18"/>
    <mergeCell ref="AB17:AB18"/>
    <mergeCell ref="AA19:AA20"/>
    <mergeCell ref="AB19:AB20"/>
    <mergeCell ref="AF19:AG20"/>
    <mergeCell ref="AF21:AG22"/>
    <mergeCell ref="AN7:AO7"/>
    <mergeCell ref="AP7:AQ7"/>
    <mergeCell ref="AH7:AI7"/>
    <mergeCell ref="AJ7:AK7"/>
    <mergeCell ref="AL7:AM7"/>
    <mergeCell ref="AL9:AL22"/>
    <mergeCell ref="AM9:AM22"/>
    <mergeCell ref="AF15:AG16"/>
    <mergeCell ref="AF17:AG18"/>
    <mergeCell ref="AF9:AG10"/>
    <mergeCell ref="AF11:AG12"/>
    <mergeCell ref="AF13:AG14"/>
    <mergeCell ref="AP13:AP14"/>
  </mergeCells>
  <phoneticPr fontId="2"/>
  <dataValidations count="1">
    <dataValidation type="list" allowBlank="1" showInputMessage="1" showErrorMessage="1" sqref="C8" xr:uid="{E38CDF1D-CE93-460D-8AFA-7F401F4B6ADF}">
      <formula1>$V$7:$V$16</formula1>
    </dataValidation>
  </dataValidations>
  <hyperlinks>
    <hyperlink ref="AI6" r:id="rId1" xr:uid="{D469FD5D-2722-40D3-94A1-E53FFEF88461}"/>
  </hyperlinks>
  <pageMargins left="0.98425196850393704" right="0.59055118110236227" top="0.98425196850393704" bottom="0.59055118110236227" header="0.51181102362204722" footer="0.51181102362204722"/>
  <pageSetup paperSize="9" scale="28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4426-A2C9-4E41-B443-4C8792C26086}">
  <dimension ref="B1:AM43"/>
  <sheetViews>
    <sheetView showZeros="0" view="pageBreakPreview" zoomScale="60" zoomScaleNormal="50" workbookViewId="0">
      <selection activeCell="L8" sqref="L8:M9"/>
    </sheetView>
  </sheetViews>
  <sheetFormatPr defaultColWidth="9" defaultRowHeight="13" x14ac:dyDescent="0.2"/>
  <cols>
    <col min="1" max="2" width="9" style="1"/>
    <col min="3" max="3" width="17.453125" style="1" customWidth="1"/>
    <col min="4" max="4" width="11.54296875" style="1" customWidth="1"/>
    <col min="5" max="6" width="8.08984375" style="1" customWidth="1"/>
    <col min="7" max="9" width="5.6328125" style="1" customWidth="1"/>
    <col min="10" max="11" width="8.08984375" style="1" customWidth="1"/>
    <col min="12" max="15" width="8.1796875" style="1" customWidth="1"/>
    <col min="16" max="19" width="8.08984375" style="1" customWidth="1"/>
    <col min="20" max="20" width="9.26953125" style="1" customWidth="1"/>
    <col min="21" max="21" width="15" style="1" customWidth="1"/>
    <col min="22" max="25" width="9" style="1"/>
    <col min="26" max="39" width="8.54296875" style="1" customWidth="1"/>
    <col min="40" max="16384" width="9" style="1"/>
  </cols>
  <sheetData>
    <row r="1" spans="2:39" ht="8" customHeight="1" x14ac:dyDescent="0.2"/>
    <row r="2" spans="2:39" ht="21" customHeight="1" x14ac:dyDescent="0.2">
      <c r="C2" s="181" t="s">
        <v>97</v>
      </c>
      <c r="D2" s="181"/>
      <c r="E2" s="181"/>
      <c r="F2" s="181"/>
      <c r="G2" s="181"/>
      <c r="H2" s="72" t="str">
        <f>M21</f>
        <v/>
      </c>
      <c r="I2" s="174" t="s">
        <v>100</v>
      </c>
      <c r="J2" s="174"/>
      <c r="K2" s="174"/>
      <c r="L2" s="174"/>
      <c r="M2" s="174"/>
      <c r="N2" s="174"/>
      <c r="O2" s="174"/>
      <c r="P2" s="174"/>
      <c r="Q2" s="174"/>
      <c r="R2" s="174"/>
      <c r="S2" s="24"/>
    </row>
    <row r="3" spans="2:39" ht="12" customHeight="1" x14ac:dyDescent="0.2"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2:39" ht="26.25" customHeight="1" x14ac:dyDescent="0.2"/>
    <row r="5" spans="2:39" ht="18" customHeight="1" x14ac:dyDescent="0.2">
      <c r="B5" s="141"/>
      <c r="C5" s="179"/>
      <c r="D5" s="142"/>
      <c r="E5" s="184" t="s">
        <v>65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27"/>
      <c r="W5" s="160"/>
      <c r="X5" s="160"/>
      <c r="Y5" s="160"/>
      <c r="Z5" s="184" t="s">
        <v>65</v>
      </c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</row>
    <row r="6" spans="2:39" ht="19" customHeight="1" x14ac:dyDescent="0.2">
      <c r="B6" s="182"/>
      <c r="C6" s="183"/>
      <c r="D6" s="170"/>
      <c r="E6" s="153" t="str">
        <f>+"基準年度"</f>
        <v>基準年度</v>
      </c>
      <c r="F6" s="154"/>
      <c r="G6" s="153" t="s">
        <v>71</v>
      </c>
      <c r="H6" s="210"/>
      <c r="I6" s="154"/>
      <c r="J6" s="153" t="s">
        <v>72</v>
      </c>
      <c r="K6" s="154"/>
      <c r="L6" s="153" t="s">
        <v>73</v>
      </c>
      <c r="M6" s="154"/>
      <c r="N6" s="153" t="s">
        <v>74</v>
      </c>
      <c r="O6" s="154"/>
      <c r="P6" s="153" t="s">
        <v>75</v>
      </c>
      <c r="Q6" s="154"/>
      <c r="R6" s="153" t="s">
        <v>76</v>
      </c>
      <c r="S6" s="154"/>
      <c r="T6" s="27"/>
      <c r="W6" s="160"/>
      <c r="X6" s="160"/>
      <c r="Y6" s="160"/>
      <c r="Z6" s="184" t="str">
        <f>+"基準年度"</f>
        <v>基準年度</v>
      </c>
      <c r="AA6" s="184"/>
      <c r="AB6" s="184" t="s">
        <v>71</v>
      </c>
      <c r="AC6" s="184"/>
      <c r="AD6" s="184" t="s">
        <v>72</v>
      </c>
      <c r="AE6" s="184"/>
      <c r="AF6" s="184" t="s">
        <v>73</v>
      </c>
      <c r="AG6" s="184"/>
      <c r="AH6" s="184" t="s">
        <v>74</v>
      </c>
      <c r="AI6" s="184"/>
      <c r="AJ6" s="184" t="s">
        <v>75</v>
      </c>
      <c r="AK6" s="184"/>
      <c r="AL6" s="184" t="s">
        <v>76</v>
      </c>
      <c r="AM6" s="184"/>
    </row>
    <row r="7" spans="2:39" ht="19" customHeight="1" x14ac:dyDescent="0.2">
      <c r="B7" s="143"/>
      <c r="C7" s="180"/>
      <c r="D7" s="144"/>
      <c r="E7" s="130" t="str">
        <f>IF('【参考】二酸化炭素排出状況（毎月入力用　市内事業所）'!$H$2="","",'【参考】二酸化炭素排出状況（毎月入力用　市内事業所）'!$H$2)</f>
        <v/>
      </c>
      <c r="F7" s="129" t="s">
        <v>119</v>
      </c>
      <c r="G7" s="272" t="str">
        <f>IF(E7="","",IF(E7+1&gt;2030,"-",E7+1))</f>
        <v/>
      </c>
      <c r="H7" s="273"/>
      <c r="I7" s="129" t="s">
        <v>119</v>
      </c>
      <c r="J7" s="131" t="str">
        <f>IF($E$7="","",IF(G7="-","-",IF(ISNUMBER(G7),IF(G7+1&gt;2030,"-",G7+1),"")))</f>
        <v/>
      </c>
      <c r="K7" s="129" t="s">
        <v>119</v>
      </c>
      <c r="L7" s="131" t="str">
        <f>IF($E$7="","",IF(J7="-","-",IF(ISNUMBER(J7),IF(J7+1&gt;2030,"-",J7+1),"")))</f>
        <v/>
      </c>
      <c r="M7" s="129" t="s">
        <v>119</v>
      </c>
      <c r="N7" s="131" t="str">
        <f>IF($E$7="","",IF(L7="-","-",IF(ISNUMBER(L7),IF(L7+1&gt;2030,"-",L7+1),"")))</f>
        <v/>
      </c>
      <c r="O7" s="129" t="s">
        <v>119</v>
      </c>
      <c r="P7" s="131" t="str">
        <f>IF($E$7="","",IF(N7="-","-",IF(ISNUMBER(N7),IF(N7+1&gt;2030,"-",N7+1),"")))</f>
        <v/>
      </c>
      <c r="Q7" s="129" t="s">
        <v>119</v>
      </c>
      <c r="R7" s="131" t="str">
        <f>IF($E$7="","",IF(P7="-","-",IF(ISNUMBER(P7),IF(P7+1&gt;2030,"-",P7+1),"")))</f>
        <v/>
      </c>
      <c r="S7" s="129" t="s">
        <v>119</v>
      </c>
      <c r="T7" s="27"/>
      <c r="W7" s="160"/>
      <c r="X7" s="160"/>
      <c r="Y7" s="160"/>
      <c r="Z7" s="160" t="str">
        <f>E7&amp;F7</f>
        <v>年度</v>
      </c>
      <c r="AA7" s="160"/>
      <c r="AB7" s="160" t="str">
        <f>G7&amp;I7</f>
        <v>年度</v>
      </c>
      <c r="AC7" s="160"/>
      <c r="AD7" s="160" t="str">
        <f>J7&amp;K7</f>
        <v>年度</v>
      </c>
      <c r="AE7" s="160"/>
      <c r="AF7" s="160" t="str">
        <f t="shared" ref="AF7" si="0">L7&amp;M7</f>
        <v>年度</v>
      </c>
      <c r="AG7" s="160"/>
      <c r="AH7" s="160" t="str">
        <f t="shared" ref="AH7" si="1">N7&amp;O7</f>
        <v>年度</v>
      </c>
      <c r="AI7" s="160"/>
      <c r="AJ7" s="160" t="str">
        <f t="shared" ref="AJ7" si="2">P7&amp;Q7</f>
        <v>年度</v>
      </c>
      <c r="AK7" s="160"/>
      <c r="AL7" s="160" t="str">
        <f t="shared" ref="AL7" si="3">R7&amp;S7</f>
        <v>年度</v>
      </c>
      <c r="AM7" s="160"/>
    </row>
    <row r="8" spans="2:39" ht="30" customHeight="1" thickBot="1" x14ac:dyDescent="0.25">
      <c r="B8" s="205" t="s">
        <v>59</v>
      </c>
      <c r="C8" s="206"/>
      <c r="D8" s="207"/>
      <c r="E8" s="194" t="e">
        <f>'【参考】二酸化炭素排出状況（毎月入力用　市内事業所）'!T23</f>
        <v>#VALUE!</v>
      </c>
      <c r="F8" s="195"/>
      <c r="G8" s="196"/>
      <c r="H8" s="196"/>
      <c r="I8" s="196"/>
      <c r="J8" s="276"/>
      <c r="K8" s="277"/>
      <c r="L8" s="276"/>
      <c r="M8" s="277"/>
      <c r="N8" s="276"/>
      <c r="O8" s="277"/>
      <c r="P8" s="196"/>
      <c r="Q8" s="196"/>
      <c r="R8" s="196"/>
      <c r="S8" s="196"/>
      <c r="W8" s="235" t="s">
        <v>66</v>
      </c>
      <c r="X8" s="236"/>
      <c r="Y8" s="237"/>
      <c r="Z8" s="287" t="e">
        <f>E10</f>
        <v>#VALUE!</v>
      </c>
      <c r="AA8" s="288"/>
      <c r="AB8" s="287">
        <f>G10</f>
        <v>0</v>
      </c>
      <c r="AC8" s="288"/>
      <c r="AD8" s="287">
        <f>J10</f>
        <v>0</v>
      </c>
      <c r="AE8" s="288"/>
      <c r="AF8" s="287">
        <f t="shared" ref="AF8" si="4">L10</f>
        <v>0</v>
      </c>
      <c r="AG8" s="288"/>
      <c r="AH8" s="287">
        <f t="shared" ref="AH8" si="5">N10</f>
        <v>0</v>
      </c>
      <c r="AI8" s="288"/>
      <c r="AJ8" s="287">
        <f t="shared" ref="AJ8" si="6">P10</f>
        <v>0</v>
      </c>
      <c r="AK8" s="288"/>
      <c r="AL8" s="287">
        <f t="shared" ref="AL8" si="7">R10</f>
        <v>0</v>
      </c>
      <c r="AM8" s="288"/>
    </row>
    <row r="9" spans="2:39" ht="30" customHeight="1" thickTop="1" x14ac:dyDescent="0.2">
      <c r="B9" s="232" t="s">
        <v>41</v>
      </c>
      <c r="C9" s="233"/>
      <c r="D9" s="234"/>
      <c r="E9" s="194">
        <f>'【参考】二酸化炭素排出状況（毎月入力用　市内事業所）'!T24</f>
        <v>0</v>
      </c>
      <c r="F9" s="195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</row>
    <row r="10" spans="2:39" ht="30" customHeight="1" thickBot="1" x14ac:dyDescent="0.25">
      <c r="B10" s="235" t="s">
        <v>66</v>
      </c>
      <c r="C10" s="236"/>
      <c r="D10" s="237"/>
      <c r="E10" s="241" t="e">
        <f>E8-E9</f>
        <v>#VALUE!</v>
      </c>
      <c r="F10" s="242"/>
      <c r="G10" s="274">
        <f>G8-G9</f>
        <v>0</v>
      </c>
      <c r="H10" s="283"/>
      <c r="I10" s="275"/>
      <c r="J10" s="274">
        <f>J8-J9</f>
        <v>0</v>
      </c>
      <c r="K10" s="275"/>
      <c r="L10" s="274">
        <f>L8-L9</f>
        <v>0</v>
      </c>
      <c r="M10" s="275"/>
      <c r="N10" s="274">
        <f t="shared" ref="N10:P10" si="8">N8-N9</f>
        <v>0</v>
      </c>
      <c r="O10" s="275"/>
      <c r="P10" s="274">
        <f t="shared" si="8"/>
        <v>0</v>
      </c>
      <c r="Q10" s="275"/>
      <c r="R10" s="274">
        <f>R8-R9</f>
        <v>0</v>
      </c>
      <c r="S10" s="275"/>
      <c r="T10" s="27"/>
    </row>
    <row r="11" spans="2:39" ht="30" customHeight="1" thickTop="1" x14ac:dyDescent="0.2">
      <c r="B11" s="238" t="s">
        <v>44</v>
      </c>
      <c r="C11" s="239"/>
      <c r="D11" s="240"/>
      <c r="E11" s="278"/>
      <c r="F11" s="279"/>
      <c r="G11" s="191" t="e">
        <f>(G10/$E$10-1)*100</f>
        <v>#VALUE!</v>
      </c>
      <c r="H11" s="192"/>
      <c r="I11" s="193"/>
      <c r="J11" s="191" t="e">
        <f>(J10/$E$10-1)*100</f>
        <v>#VALUE!</v>
      </c>
      <c r="K11" s="193"/>
      <c r="L11" s="191" t="e">
        <f t="shared" ref="L11:P11" si="9">(L10/$E$10-1)*100</f>
        <v>#VALUE!</v>
      </c>
      <c r="M11" s="193"/>
      <c r="N11" s="191" t="e">
        <f t="shared" si="9"/>
        <v>#VALUE!</v>
      </c>
      <c r="O11" s="193"/>
      <c r="P11" s="191" t="e">
        <f t="shared" si="9"/>
        <v>#VALUE!</v>
      </c>
      <c r="Q11" s="193"/>
      <c r="R11" s="191" t="e">
        <f>(R10/$E$10-1)*100</f>
        <v>#VALUE!</v>
      </c>
      <c r="S11" s="193"/>
    </row>
    <row r="12" spans="2:39" ht="30" customHeight="1" x14ac:dyDescent="0.2"/>
    <row r="13" spans="2:39" ht="22.5" customHeight="1" thickBot="1" x14ac:dyDescent="0.25"/>
    <row r="14" spans="2:39" ht="30" customHeight="1" x14ac:dyDescent="0.2">
      <c r="B14" s="202" t="s">
        <v>54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4"/>
    </row>
    <row r="15" spans="2:39" ht="37.5" customHeight="1" x14ac:dyDescent="0.2">
      <c r="B15" s="29"/>
      <c r="C15" s="30"/>
      <c r="D15" s="30"/>
      <c r="E15" s="3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</row>
    <row r="16" spans="2:39" ht="18.5" customHeight="1" x14ac:dyDescent="0.2">
      <c r="B16" s="29"/>
      <c r="C16" s="222" t="s">
        <v>50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3"/>
    </row>
    <row r="17" spans="2:32" ht="18.5" customHeight="1" x14ac:dyDescent="0.2">
      <c r="B17" s="29"/>
      <c r="C17" s="94" t="s">
        <v>117</v>
      </c>
      <c r="D17" s="95">
        <f>G21</f>
        <v>0</v>
      </c>
      <c r="E17" s="94" t="s">
        <v>116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</row>
    <row r="18" spans="2:32" ht="18.5" customHeight="1" x14ac:dyDescent="0.2">
      <c r="B18" s="29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2:32" ht="18.5" customHeight="1" x14ac:dyDescent="0.2">
      <c r="B19" s="29"/>
      <c r="C19" s="197" t="s">
        <v>45</v>
      </c>
      <c r="D19" s="198"/>
      <c r="E19" s="198"/>
      <c r="F19" s="198"/>
      <c r="G19" s="198"/>
      <c r="H19" s="198"/>
      <c r="I19" s="198"/>
      <c r="J19" s="199"/>
      <c r="K19" s="211">
        <v>0.38</v>
      </c>
      <c r="L19" s="212"/>
      <c r="M19" s="212"/>
      <c r="N19" s="212"/>
      <c r="O19" s="212"/>
      <c r="P19" s="213"/>
      <c r="Q19" s="34"/>
      <c r="R19" s="34"/>
      <c r="S19" s="33"/>
    </row>
    <row r="20" spans="2:32" ht="18.5" customHeight="1" x14ac:dyDescent="0.2">
      <c r="B20" s="29"/>
      <c r="C20" s="197" t="s">
        <v>46</v>
      </c>
      <c r="D20" s="198"/>
      <c r="E20" s="198"/>
      <c r="F20" s="198"/>
      <c r="G20" s="198"/>
      <c r="H20" s="198"/>
      <c r="I20" s="198"/>
      <c r="J20" s="199"/>
      <c r="K20" s="225" t="s">
        <v>49</v>
      </c>
      <c r="L20" s="224"/>
      <c r="M20" s="224"/>
      <c r="N20" s="226"/>
      <c r="O20" s="187">
        <f>ROUND(K19/17,3)</f>
        <v>2.1999999999999999E-2</v>
      </c>
      <c r="P20" s="188"/>
      <c r="Q20" s="35"/>
      <c r="R20" s="35"/>
      <c r="S20" s="33"/>
      <c r="AF20" s="128" t="e">
        <f>100%-O21</f>
        <v>#VALUE!</v>
      </c>
    </row>
    <row r="21" spans="2:32" ht="18.5" customHeight="1" x14ac:dyDescent="0.2">
      <c r="B21" s="29"/>
      <c r="C21" s="197" t="s">
        <v>83</v>
      </c>
      <c r="D21" s="198"/>
      <c r="E21" s="198"/>
      <c r="F21" s="198"/>
      <c r="G21" s="224">
        <f>'【参考】二酸化炭素排出状況（毎月入力用　市内事業所）'!$H$2</f>
        <v>0</v>
      </c>
      <c r="H21" s="224"/>
      <c r="I21" s="198" t="s">
        <v>84</v>
      </c>
      <c r="J21" s="199"/>
      <c r="K21" s="230" t="s">
        <v>78</v>
      </c>
      <c r="L21" s="231"/>
      <c r="M21" s="99" t="str">
        <f>IF('【参考】二酸化炭素排出状況（毎月入力用　市内事業所）'!$H$2="","",2030-'【参考】二酸化炭素排出状況（毎月入力用　市内事業所）'!$H$2)</f>
        <v/>
      </c>
      <c r="N21" s="73" t="s">
        <v>85</v>
      </c>
      <c r="O21" s="189" t="e">
        <f>O20*M21</f>
        <v>#VALUE!</v>
      </c>
      <c r="P21" s="190"/>
      <c r="Q21" s="35"/>
      <c r="R21" s="35"/>
      <c r="S21" s="33"/>
    </row>
    <row r="22" spans="2:32" ht="18.5" customHeight="1" x14ac:dyDescent="0.2">
      <c r="B22" s="29"/>
      <c r="C22" s="197" t="s">
        <v>47</v>
      </c>
      <c r="D22" s="198"/>
      <c r="E22" s="198"/>
      <c r="F22" s="198"/>
      <c r="G22" s="198"/>
      <c r="H22" s="198"/>
      <c r="I22" s="198"/>
      <c r="J22" s="199"/>
      <c r="K22" s="284" t="e">
        <f>E10*AF20</f>
        <v>#VALUE!</v>
      </c>
      <c r="L22" s="285"/>
      <c r="M22" s="285"/>
      <c r="N22" s="286"/>
      <c r="O22" s="208" t="s">
        <v>67</v>
      </c>
      <c r="P22" s="209"/>
      <c r="Q22" s="38"/>
      <c r="R22" s="38"/>
      <c r="S22" s="33"/>
    </row>
    <row r="23" spans="2:32" ht="18.5" customHeight="1" x14ac:dyDescent="0.2">
      <c r="B23" s="29"/>
      <c r="C23" s="197" t="s">
        <v>48</v>
      </c>
      <c r="D23" s="198"/>
      <c r="E23" s="198"/>
      <c r="F23" s="198"/>
      <c r="G23" s="198"/>
      <c r="H23" s="198"/>
      <c r="I23" s="198"/>
      <c r="J23" s="199"/>
      <c r="K23" s="280" t="e">
        <f>$E$10-K22</f>
        <v>#VALUE!</v>
      </c>
      <c r="L23" s="281"/>
      <c r="M23" s="281"/>
      <c r="N23" s="282"/>
      <c r="O23" s="208" t="s">
        <v>67</v>
      </c>
      <c r="P23" s="209"/>
      <c r="Q23" s="38"/>
      <c r="R23" s="38"/>
      <c r="S23" s="33"/>
    </row>
    <row r="24" spans="2:32" ht="18.5" customHeight="1" x14ac:dyDescent="0.2">
      <c r="B24" s="29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</row>
    <row r="25" spans="2:32" ht="18.5" customHeight="1" x14ac:dyDescent="0.2">
      <c r="B25" s="29"/>
      <c r="C25" s="220" t="s">
        <v>53</v>
      </c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1"/>
    </row>
    <row r="26" spans="2:32" ht="18.5" customHeight="1" x14ac:dyDescent="0.2">
      <c r="B26" s="29"/>
      <c r="C26" s="32" t="s">
        <v>117</v>
      </c>
      <c r="D26" s="95">
        <f>G30</f>
        <v>0</v>
      </c>
      <c r="E26" s="32" t="s">
        <v>116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2:32" ht="18.5" customHeight="1" x14ac:dyDescent="0.2">
      <c r="B27" s="29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2:32" ht="18.5" customHeight="1" x14ac:dyDescent="0.2">
      <c r="B28" s="29"/>
      <c r="C28" s="197" t="s">
        <v>45</v>
      </c>
      <c r="D28" s="198"/>
      <c r="E28" s="198"/>
      <c r="F28" s="198"/>
      <c r="G28" s="198"/>
      <c r="H28" s="198"/>
      <c r="I28" s="198"/>
      <c r="J28" s="199"/>
      <c r="K28" s="211">
        <v>0.51</v>
      </c>
      <c r="L28" s="212"/>
      <c r="M28" s="212"/>
      <c r="N28" s="212"/>
      <c r="O28" s="212"/>
      <c r="P28" s="213"/>
      <c r="Q28" s="34"/>
      <c r="R28" s="34"/>
      <c r="S28" s="33"/>
    </row>
    <row r="29" spans="2:32" ht="18.5" customHeight="1" x14ac:dyDescent="0.2">
      <c r="B29" s="29"/>
      <c r="C29" s="197" t="s">
        <v>46</v>
      </c>
      <c r="D29" s="198"/>
      <c r="E29" s="198"/>
      <c r="F29" s="198"/>
      <c r="G29" s="198"/>
      <c r="H29" s="198"/>
      <c r="I29" s="198"/>
      <c r="J29" s="199"/>
      <c r="K29" s="225" t="s">
        <v>51</v>
      </c>
      <c r="L29" s="224"/>
      <c r="M29" s="224"/>
      <c r="N29" s="226"/>
      <c r="O29" s="187">
        <f>ROUND(K28/17,3)</f>
        <v>0.03</v>
      </c>
      <c r="P29" s="188"/>
      <c r="Q29" s="35"/>
      <c r="R29" s="35"/>
      <c r="S29" s="33"/>
    </row>
    <row r="30" spans="2:32" ht="18.5" customHeight="1" x14ac:dyDescent="0.2">
      <c r="B30" s="29"/>
      <c r="C30" s="197" t="s">
        <v>83</v>
      </c>
      <c r="D30" s="198"/>
      <c r="E30" s="198"/>
      <c r="F30" s="198"/>
      <c r="G30" s="224">
        <f>'【参考】二酸化炭素排出状況（毎月入力用　市内事業所）'!$H$2</f>
        <v>0</v>
      </c>
      <c r="H30" s="224"/>
      <c r="I30" s="198" t="s">
        <v>84</v>
      </c>
      <c r="J30" s="199"/>
      <c r="K30" s="230" t="s">
        <v>86</v>
      </c>
      <c r="L30" s="231"/>
      <c r="M30" s="99" t="str">
        <f>IF('【参考】二酸化炭素排出状況（毎月入力用　市内事業所）'!$H$2="","",2030-'【参考】二酸化炭素排出状況（毎月入力用　市内事業所）'!$H$2)</f>
        <v/>
      </c>
      <c r="N30" s="73" t="s">
        <v>80</v>
      </c>
      <c r="O30" s="189" t="e">
        <f>O29*M30</f>
        <v>#VALUE!</v>
      </c>
      <c r="P30" s="190"/>
      <c r="Q30" s="35"/>
      <c r="R30" s="35"/>
      <c r="S30" s="33"/>
      <c r="AF30" s="128" t="e">
        <f>100%-O30</f>
        <v>#VALUE!</v>
      </c>
    </row>
    <row r="31" spans="2:32" ht="18.5" customHeight="1" x14ac:dyDescent="0.2">
      <c r="B31" s="29"/>
      <c r="C31" s="197" t="s">
        <v>47</v>
      </c>
      <c r="D31" s="198"/>
      <c r="E31" s="198"/>
      <c r="F31" s="198"/>
      <c r="G31" s="198"/>
      <c r="H31" s="198"/>
      <c r="I31" s="198"/>
      <c r="J31" s="199"/>
      <c r="K31" s="284" t="e">
        <f>E10*AF30</f>
        <v>#VALUE!</v>
      </c>
      <c r="L31" s="285"/>
      <c r="M31" s="285"/>
      <c r="N31" s="286"/>
      <c r="O31" s="208" t="s">
        <v>67</v>
      </c>
      <c r="P31" s="209"/>
      <c r="Q31" s="38"/>
      <c r="R31" s="38"/>
      <c r="S31" s="33"/>
    </row>
    <row r="32" spans="2:32" ht="18.5" customHeight="1" x14ac:dyDescent="0.2">
      <c r="B32" s="29"/>
      <c r="C32" s="197" t="s">
        <v>48</v>
      </c>
      <c r="D32" s="198"/>
      <c r="E32" s="198"/>
      <c r="F32" s="198"/>
      <c r="G32" s="198"/>
      <c r="H32" s="198"/>
      <c r="I32" s="198"/>
      <c r="J32" s="199"/>
      <c r="K32" s="280" t="e">
        <f>$E$10-K31</f>
        <v>#VALUE!</v>
      </c>
      <c r="L32" s="281"/>
      <c r="M32" s="281"/>
      <c r="N32" s="282"/>
      <c r="O32" s="208" t="s">
        <v>67</v>
      </c>
      <c r="P32" s="209"/>
      <c r="Q32" s="38"/>
      <c r="R32" s="38"/>
      <c r="S32" s="33"/>
    </row>
    <row r="33" spans="2:32" ht="18.5" customHeight="1" x14ac:dyDescent="0.2"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3"/>
    </row>
    <row r="34" spans="2:32" ht="18.5" customHeight="1" x14ac:dyDescent="0.2">
      <c r="B34" s="29"/>
      <c r="C34" s="222" t="s">
        <v>55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3"/>
    </row>
    <row r="35" spans="2:32" ht="18.5" customHeight="1" x14ac:dyDescent="0.2">
      <c r="B35" s="29"/>
      <c r="C35" s="32" t="s">
        <v>117</v>
      </c>
      <c r="D35" s="95">
        <f>G39</f>
        <v>0</v>
      </c>
      <c r="E35" s="32" t="s">
        <v>116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40"/>
    </row>
    <row r="36" spans="2:32" ht="18.5" customHeight="1" x14ac:dyDescent="0.2">
      <c r="B36" s="2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40"/>
    </row>
    <row r="37" spans="2:32" ht="18.5" customHeight="1" x14ac:dyDescent="0.2">
      <c r="B37" s="29"/>
      <c r="C37" s="197" t="s">
        <v>45</v>
      </c>
      <c r="D37" s="198"/>
      <c r="E37" s="198"/>
      <c r="F37" s="198"/>
      <c r="G37" s="198"/>
      <c r="H37" s="198"/>
      <c r="I37" s="198"/>
      <c r="J37" s="199"/>
      <c r="K37" s="211">
        <v>0.35</v>
      </c>
      <c r="L37" s="212"/>
      <c r="M37" s="212"/>
      <c r="N37" s="212"/>
      <c r="O37" s="212"/>
      <c r="P37" s="213"/>
      <c r="Q37" s="34"/>
      <c r="R37" s="34"/>
      <c r="S37" s="40"/>
    </row>
    <row r="38" spans="2:32" ht="18.5" customHeight="1" x14ac:dyDescent="0.2">
      <c r="B38" s="29"/>
      <c r="C38" s="197" t="s">
        <v>46</v>
      </c>
      <c r="D38" s="198"/>
      <c r="E38" s="198"/>
      <c r="F38" s="198"/>
      <c r="G38" s="198"/>
      <c r="H38" s="198"/>
      <c r="I38" s="198"/>
      <c r="J38" s="199"/>
      <c r="K38" s="225" t="s">
        <v>52</v>
      </c>
      <c r="L38" s="224"/>
      <c r="M38" s="224"/>
      <c r="N38" s="226"/>
      <c r="O38" s="187">
        <f>ROUND(K37/17,3)</f>
        <v>2.1000000000000001E-2</v>
      </c>
      <c r="P38" s="188"/>
      <c r="Q38" s="35"/>
      <c r="R38" s="35"/>
      <c r="S38" s="40"/>
    </row>
    <row r="39" spans="2:32" ht="18.5" customHeight="1" x14ac:dyDescent="0.2">
      <c r="B39" s="29"/>
      <c r="C39" s="197" t="s">
        <v>83</v>
      </c>
      <c r="D39" s="198"/>
      <c r="E39" s="198"/>
      <c r="F39" s="198"/>
      <c r="G39" s="224">
        <f>'【参考】二酸化炭素排出状況（毎月入力用　市内事業所）'!$H$2</f>
        <v>0</v>
      </c>
      <c r="H39" s="224"/>
      <c r="I39" s="198" t="s">
        <v>84</v>
      </c>
      <c r="J39" s="199"/>
      <c r="K39" s="230" t="s">
        <v>87</v>
      </c>
      <c r="L39" s="231"/>
      <c r="M39" s="99" t="str">
        <f>IF('【参考】二酸化炭素排出状況（毎月入力用　市内事業所）'!$H$2="","",2030-'【参考】二酸化炭素排出状況（毎月入力用　市内事業所）'!$H$2)</f>
        <v/>
      </c>
      <c r="N39" s="73" t="s">
        <v>80</v>
      </c>
      <c r="O39" s="189" t="e">
        <f>O38*M39</f>
        <v>#VALUE!</v>
      </c>
      <c r="P39" s="190"/>
      <c r="Q39" s="35"/>
      <c r="R39" s="35"/>
      <c r="S39" s="40"/>
      <c r="AF39" s="128" t="e">
        <f>100%-O39</f>
        <v>#VALUE!</v>
      </c>
    </row>
    <row r="40" spans="2:32" ht="18.5" customHeight="1" x14ac:dyDescent="0.2">
      <c r="B40" s="29"/>
      <c r="C40" s="197" t="s">
        <v>47</v>
      </c>
      <c r="D40" s="198"/>
      <c r="E40" s="198"/>
      <c r="F40" s="198"/>
      <c r="G40" s="198"/>
      <c r="H40" s="198"/>
      <c r="I40" s="198"/>
      <c r="J40" s="199"/>
      <c r="K40" s="284" t="e">
        <f>E10*AF39</f>
        <v>#VALUE!</v>
      </c>
      <c r="L40" s="285"/>
      <c r="M40" s="285"/>
      <c r="N40" s="286"/>
      <c r="O40" s="208" t="s">
        <v>67</v>
      </c>
      <c r="P40" s="209"/>
      <c r="Q40" s="38"/>
      <c r="R40" s="38"/>
      <c r="S40" s="40"/>
    </row>
    <row r="41" spans="2:32" ht="18.5" customHeight="1" x14ac:dyDescent="0.2">
      <c r="B41" s="29"/>
      <c r="C41" s="197" t="s">
        <v>48</v>
      </c>
      <c r="D41" s="198"/>
      <c r="E41" s="198"/>
      <c r="F41" s="198"/>
      <c r="G41" s="198"/>
      <c r="H41" s="198"/>
      <c r="I41" s="198"/>
      <c r="J41" s="199"/>
      <c r="K41" s="280" t="e">
        <f>$E$10-K40</f>
        <v>#VALUE!</v>
      </c>
      <c r="L41" s="281"/>
      <c r="M41" s="281"/>
      <c r="N41" s="282"/>
      <c r="O41" s="208" t="s">
        <v>67</v>
      </c>
      <c r="P41" s="209"/>
      <c r="Q41" s="38"/>
      <c r="R41" s="38"/>
      <c r="S41" s="40"/>
    </row>
    <row r="42" spans="2:32" ht="18.5" customHeight="1" x14ac:dyDescent="0.2">
      <c r="B42" s="29"/>
      <c r="C42" s="218" t="s">
        <v>56</v>
      </c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41"/>
      <c r="R42" s="41"/>
      <c r="S42" s="40"/>
    </row>
    <row r="43" spans="2:32" ht="18.5" customHeight="1" thickBot="1" x14ac:dyDescent="0.25">
      <c r="B43" s="42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100"/>
      <c r="R43" s="100"/>
      <c r="S43" s="43"/>
    </row>
  </sheetData>
  <sheetProtection sheet="1" objects="1" scenarios="1"/>
  <mergeCells count="121">
    <mergeCell ref="AJ7:AK7"/>
    <mergeCell ref="AL7:AM7"/>
    <mergeCell ref="W8:Y8"/>
    <mergeCell ref="Z8:AA8"/>
    <mergeCell ref="AB8:AC8"/>
    <mergeCell ref="AD8:AE8"/>
    <mergeCell ref="AF8:AG8"/>
    <mergeCell ref="AH8:AI8"/>
    <mergeCell ref="AJ8:AK8"/>
    <mergeCell ref="AL8:AM8"/>
    <mergeCell ref="W5:Y7"/>
    <mergeCell ref="Z7:AA7"/>
    <mergeCell ref="AB7:AC7"/>
    <mergeCell ref="AD7:AE7"/>
    <mergeCell ref="AF7:AG7"/>
    <mergeCell ref="AH7:AI7"/>
    <mergeCell ref="Z5:AM5"/>
    <mergeCell ref="Z6:AA6"/>
    <mergeCell ref="AB6:AC6"/>
    <mergeCell ref="AD6:AE6"/>
    <mergeCell ref="AF6:AG6"/>
    <mergeCell ref="AH6:AI6"/>
    <mergeCell ref="AJ6:AK6"/>
    <mergeCell ref="AL6:AM6"/>
    <mergeCell ref="B10:D10"/>
    <mergeCell ref="B11:D11"/>
    <mergeCell ref="C32:J32"/>
    <mergeCell ref="C34:S34"/>
    <mergeCell ref="C37:J37"/>
    <mergeCell ref="K37:P37"/>
    <mergeCell ref="K32:N32"/>
    <mergeCell ref="O32:P32"/>
    <mergeCell ref="C22:J22"/>
    <mergeCell ref="C23:J23"/>
    <mergeCell ref="C25:S25"/>
    <mergeCell ref="C28:J28"/>
    <mergeCell ref="C29:J29"/>
    <mergeCell ref="K22:N22"/>
    <mergeCell ref="K28:P28"/>
    <mergeCell ref="K29:N29"/>
    <mergeCell ref="O29:P29"/>
    <mergeCell ref="C31:J31"/>
    <mergeCell ref="C30:F30"/>
    <mergeCell ref="G30:H30"/>
    <mergeCell ref="I30:J30"/>
    <mergeCell ref="K30:L30"/>
    <mergeCell ref="K31:N31"/>
    <mergeCell ref="C42:P43"/>
    <mergeCell ref="C41:J41"/>
    <mergeCell ref="C38:J38"/>
    <mergeCell ref="C40:J40"/>
    <mergeCell ref="K38:N38"/>
    <mergeCell ref="O38:P38"/>
    <mergeCell ref="C39:F39"/>
    <mergeCell ref="G39:H39"/>
    <mergeCell ref="I39:J39"/>
    <mergeCell ref="K39:L39"/>
    <mergeCell ref="O39:P39"/>
    <mergeCell ref="K41:N41"/>
    <mergeCell ref="O41:P41"/>
    <mergeCell ref="K40:N40"/>
    <mergeCell ref="O40:P40"/>
    <mergeCell ref="O31:P31"/>
    <mergeCell ref="O30:P30"/>
    <mergeCell ref="E5:S5"/>
    <mergeCell ref="B14:S14"/>
    <mergeCell ref="C16:S16"/>
    <mergeCell ref="C19:J19"/>
    <mergeCell ref="E6:F6"/>
    <mergeCell ref="G6:I6"/>
    <mergeCell ref="J6:K6"/>
    <mergeCell ref="L6:M6"/>
    <mergeCell ref="N6:O6"/>
    <mergeCell ref="E8:F8"/>
    <mergeCell ref="E9:F9"/>
    <mergeCell ref="E10:F10"/>
    <mergeCell ref="P6:Q6"/>
    <mergeCell ref="R6:S6"/>
    <mergeCell ref="G8:I8"/>
    <mergeCell ref="G9:I9"/>
    <mergeCell ref="G10:I10"/>
    <mergeCell ref="G11:I11"/>
    <mergeCell ref="L8:M8"/>
    <mergeCell ref="N8:O8"/>
    <mergeCell ref="P8:Q8"/>
    <mergeCell ref="B5:D7"/>
    <mergeCell ref="B8:D8"/>
    <mergeCell ref="B9:D9"/>
    <mergeCell ref="L11:M11"/>
    <mergeCell ref="N11:O11"/>
    <mergeCell ref="P10:Q10"/>
    <mergeCell ref="P11:Q11"/>
    <mergeCell ref="R10:S10"/>
    <mergeCell ref="R11:S11"/>
    <mergeCell ref="O22:P22"/>
    <mergeCell ref="K23:N23"/>
    <mergeCell ref="O23:P23"/>
    <mergeCell ref="O21:P21"/>
    <mergeCell ref="G7:H7"/>
    <mergeCell ref="C2:G2"/>
    <mergeCell ref="I2:R2"/>
    <mergeCell ref="K19:P19"/>
    <mergeCell ref="K20:N20"/>
    <mergeCell ref="O20:P20"/>
    <mergeCell ref="R9:S9"/>
    <mergeCell ref="J10:K10"/>
    <mergeCell ref="J11:K11"/>
    <mergeCell ref="L10:M10"/>
    <mergeCell ref="C20:J20"/>
    <mergeCell ref="J8:K8"/>
    <mergeCell ref="J9:K9"/>
    <mergeCell ref="L9:M9"/>
    <mergeCell ref="N9:O9"/>
    <mergeCell ref="E11:F11"/>
    <mergeCell ref="C21:F21"/>
    <mergeCell ref="G21:H21"/>
    <mergeCell ref="I21:J21"/>
    <mergeCell ref="K21:L21"/>
    <mergeCell ref="P9:Q9"/>
    <mergeCell ref="R8:S8"/>
    <mergeCell ref="N10:O10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DEFB-69F9-4A03-BD37-73031FBD3BDD}">
  <dimension ref="B1:AH27"/>
  <sheetViews>
    <sheetView showZeros="0" view="pageBreakPreview" zoomScale="60" zoomScaleNormal="25" workbookViewId="0">
      <selection activeCell="U21" sqref="U21"/>
    </sheetView>
  </sheetViews>
  <sheetFormatPr defaultColWidth="9" defaultRowHeight="13" x14ac:dyDescent="0.2"/>
  <cols>
    <col min="1" max="1" width="9" style="1"/>
    <col min="2" max="2" width="28.36328125" style="1" customWidth="1"/>
    <col min="3" max="16" width="8.453125" style="1" customWidth="1"/>
    <col min="17" max="17" width="17.90625" style="1" customWidth="1"/>
    <col min="18" max="18" width="15" style="1" customWidth="1"/>
    <col min="19" max="22" width="9" style="1"/>
    <col min="23" max="23" width="9" style="1" customWidth="1"/>
    <col min="24" max="16384" width="9" style="1"/>
  </cols>
  <sheetData>
    <row r="1" spans="2:34" ht="12" customHeight="1" x14ac:dyDescent="0.2"/>
    <row r="2" spans="2:34" ht="21" customHeight="1" x14ac:dyDescent="0.2">
      <c r="B2" s="25" t="s">
        <v>88</v>
      </c>
      <c r="C2" s="249" t="s">
        <v>89</v>
      </c>
      <c r="D2" s="249"/>
      <c r="E2" s="249"/>
      <c r="F2" s="249"/>
      <c r="G2" s="72" t="str">
        <f>'【参考】二酸化炭素排出量の目標（市内事業所）'!M21</f>
        <v/>
      </c>
      <c r="H2" s="174" t="s">
        <v>101</v>
      </c>
      <c r="I2" s="174"/>
      <c r="J2" s="174"/>
      <c r="K2" s="174"/>
      <c r="L2" s="174"/>
      <c r="M2" s="174"/>
      <c r="N2" s="174"/>
      <c r="O2" s="174"/>
      <c r="P2" s="25"/>
    </row>
    <row r="3" spans="2:34" ht="12" customHeigh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34" ht="14.5" customHeight="1" x14ac:dyDescent="0.2"/>
    <row r="5" spans="2:34" ht="18" customHeight="1" x14ac:dyDescent="0.2">
      <c r="B5" s="96"/>
      <c r="C5" s="184" t="s">
        <v>65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27"/>
      <c r="U5" s="184" t="s">
        <v>65</v>
      </c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</row>
    <row r="6" spans="2:34" ht="18" customHeight="1" x14ac:dyDescent="0.2">
      <c r="B6" s="172"/>
      <c r="C6" s="153" t="str">
        <f>+"基準年度"</f>
        <v>基準年度</v>
      </c>
      <c r="D6" s="154"/>
      <c r="E6" s="153" t="s">
        <v>71</v>
      </c>
      <c r="F6" s="154"/>
      <c r="G6" s="153" t="s">
        <v>72</v>
      </c>
      <c r="H6" s="154"/>
      <c r="I6" s="153" t="s">
        <v>73</v>
      </c>
      <c r="J6" s="154"/>
      <c r="K6" s="153" t="s">
        <v>74</v>
      </c>
      <c r="L6" s="154"/>
      <c r="M6" s="153" t="s">
        <v>75</v>
      </c>
      <c r="N6" s="154"/>
      <c r="O6" s="153" t="s">
        <v>76</v>
      </c>
      <c r="P6" s="154"/>
      <c r="Q6" s="27"/>
      <c r="U6" s="153" t="str">
        <f>+"基準年度"</f>
        <v>基準年度</v>
      </c>
      <c r="V6" s="154"/>
      <c r="W6" s="153" t="s">
        <v>71</v>
      </c>
      <c r="X6" s="154"/>
      <c r="Y6" s="153" t="s">
        <v>72</v>
      </c>
      <c r="Z6" s="154"/>
      <c r="AA6" s="153" t="s">
        <v>73</v>
      </c>
      <c r="AB6" s="154"/>
      <c r="AC6" s="153" t="s">
        <v>74</v>
      </c>
      <c r="AD6" s="154"/>
      <c r="AE6" s="153" t="s">
        <v>75</v>
      </c>
      <c r="AF6" s="154"/>
      <c r="AG6" s="153" t="s">
        <v>76</v>
      </c>
      <c r="AH6" s="154"/>
    </row>
    <row r="7" spans="2:34" ht="18" customHeight="1" x14ac:dyDescent="0.2">
      <c r="B7" s="173"/>
      <c r="C7" s="132" t="str">
        <f>IF('【参考】二酸化炭素排出状況（毎月入力用　市内事業所）'!$H$2="","",'【参考】二酸化炭素排出状況（毎月入力用　市内事業所）'!$H$2)</f>
        <v/>
      </c>
      <c r="D7" s="129" t="s">
        <v>119</v>
      </c>
      <c r="E7" s="131" t="str">
        <f>'【参考】二酸化炭素排出量の目標（市内事業所）'!G7</f>
        <v/>
      </c>
      <c r="F7" s="129" t="s">
        <v>119</v>
      </c>
      <c r="G7" s="131" t="str">
        <f>'【参考】二酸化炭素排出量の目標（市内事業所）'!J7</f>
        <v/>
      </c>
      <c r="H7" s="129" t="s">
        <v>119</v>
      </c>
      <c r="I7" s="130" t="str">
        <f>'【参考】二酸化炭素排出量の目標（市内事業所）'!L7</f>
        <v/>
      </c>
      <c r="J7" s="129" t="s">
        <v>119</v>
      </c>
      <c r="K7" s="130" t="str">
        <f>'【参考】二酸化炭素排出量の目標（市内事業所）'!N7</f>
        <v/>
      </c>
      <c r="L7" s="129" t="s">
        <v>119</v>
      </c>
      <c r="M7" s="130" t="str">
        <f>'【参考】二酸化炭素排出量の目標（市内事業所）'!P7</f>
        <v/>
      </c>
      <c r="N7" s="129" t="s">
        <v>119</v>
      </c>
      <c r="O7" s="130" t="str">
        <f>'【参考】二酸化炭素排出量の目標（市内事業所）'!R7</f>
        <v/>
      </c>
      <c r="P7" s="129" t="s">
        <v>119</v>
      </c>
      <c r="Q7" s="27"/>
      <c r="U7" s="160" t="str">
        <f>C7&amp;D7</f>
        <v>年度</v>
      </c>
      <c r="V7" s="160"/>
      <c r="W7" s="160" t="str">
        <f>E7&amp;F7</f>
        <v>年度</v>
      </c>
      <c r="X7" s="160"/>
      <c r="Y7" s="160" t="str">
        <f t="shared" ref="Y7" si="0">G7&amp;H7</f>
        <v>年度</v>
      </c>
      <c r="Z7" s="160"/>
      <c r="AA7" s="160" t="str">
        <f t="shared" ref="AA7" si="1">I7&amp;J7</f>
        <v>年度</v>
      </c>
      <c r="AB7" s="160"/>
      <c r="AC7" s="160" t="str">
        <f t="shared" ref="AC7" si="2">K7&amp;L7</f>
        <v>年度</v>
      </c>
      <c r="AD7" s="160"/>
      <c r="AE7" s="160" t="str">
        <f t="shared" ref="AE7" si="3">M7&amp;N7</f>
        <v>年度</v>
      </c>
      <c r="AF7" s="160"/>
      <c r="AG7" s="160" t="str">
        <f t="shared" ref="AG7" si="4">O7&amp;P7</f>
        <v>年度</v>
      </c>
      <c r="AH7" s="160"/>
    </row>
    <row r="8" spans="2:34" ht="30" customHeight="1" x14ac:dyDescent="0.2">
      <c r="B8" s="89" t="s">
        <v>17</v>
      </c>
      <c r="C8" s="289" t="e">
        <f>'【参考】二酸化炭素排出状況（毎月入力用　市内事業所）'!R8</f>
        <v>#VALUE!</v>
      </c>
      <c r="D8" s="290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27"/>
    </row>
    <row r="9" spans="2:34" ht="30" customHeight="1" x14ac:dyDescent="0.2">
      <c r="B9" s="89" t="s">
        <v>23</v>
      </c>
      <c r="C9" s="289">
        <f>'【参考】二酸化炭素排出状況（毎月入力用　市内事業所）'!R10</f>
        <v>0</v>
      </c>
      <c r="D9" s="290"/>
      <c r="E9" s="196"/>
      <c r="F9" s="196"/>
      <c r="G9" s="196"/>
      <c r="H9" s="196"/>
      <c r="I9" s="276"/>
      <c r="J9" s="277"/>
      <c r="K9" s="276"/>
      <c r="L9" s="277"/>
      <c r="M9" s="276"/>
      <c r="N9" s="277"/>
      <c r="O9" s="276"/>
      <c r="P9" s="277"/>
      <c r="Q9" s="27"/>
    </row>
    <row r="10" spans="2:34" ht="30" customHeight="1" x14ac:dyDescent="0.2">
      <c r="B10" s="89" t="s">
        <v>28</v>
      </c>
      <c r="C10" s="289">
        <f>'【参考】二酸化炭素排出状況（毎月入力用　市内事業所）'!R12</f>
        <v>0</v>
      </c>
      <c r="D10" s="290"/>
      <c r="E10" s="196"/>
      <c r="F10" s="196"/>
      <c r="G10" s="196"/>
      <c r="H10" s="196"/>
      <c r="I10" s="276"/>
      <c r="J10" s="277"/>
      <c r="K10" s="276"/>
      <c r="L10" s="277"/>
      <c r="M10" s="276"/>
      <c r="N10" s="277"/>
      <c r="O10" s="276"/>
      <c r="P10" s="277"/>
      <c r="Q10" s="27"/>
    </row>
    <row r="11" spans="2:34" ht="30" customHeight="1" x14ac:dyDescent="0.2">
      <c r="B11" s="89" t="s">
        <v>32</v>
      </c>
      <c r="C11" s="289">
        <f>'【参考】二酸化炭素排出状況（毎月入力用　市内事業所）'!R14</f>
        <v>0</v>
      </c>
      <c r="D11" s="290"/>
      <c r="E11" s="196"/>
      <c r="F11" s="196"/>
      <c r="G11" s="196"/>
      <c r="H11" s="196"/>
      <c r="I11" s="276"/>
      <c r="J11" s="277"/>
      <c r="K11" s="276"/>
      <c r="L11" s="277"/>
      <c r="M11" s="276"/>
      <c r="N11" s="277"/>
      <c r="O11" s="276"/>
      <c r="P11" s="277"/>
      <c r="Q11" s="27"/>
      <c r="V11" s="98"/>
    </row>
    <row r="12" spans="2:34" ht="30" customHeight="1" x14ac:dyDescent="0.2">
      <c r="B12" s="90" t="s">
        <v>35</v>
      </c>
      <c r="C12" s="289">
        <f>'【参考】二酸化炭素排出状況（毎月入力用　市内事業所）'!R16</f>
        <v>0</v>
      </c>
      <c r="D12" s="290"/>
      <c r="E12" s="196"/>
      <c r="F12" s="196"/>
      <c r="G12" s="196"/>
      <c r="H12" s="196"/>
      <c r="I12" s="276"/>
      <c r="J12" s="277"/>
      <c r="K12" s="276"/>
      <c r="L12" s="277"/>
      <c r="M12" s="276"/>
      <c r="N12" s="277"/>
      <c r="O12" s="276"/>
      <c r="P12" s="277"/>
      <c r="Q12" s="27"/>
    </row>
    <row r="13" spans="2:34" ht="30" customHeight="1" x14ac:dyDescent="0.2">
      <c r="B13" s="90" t="s">
        <v>37</v>
      </c>
      <c r="C13" s="289">
        <f>'【参考】二酸化炭素排出状況（毎月入力用　市内事業所）'!R18</f>
        <v>0</v>
      </c>
      <c r="D13" s="290"/>
      <c r="E13" s="196"/>
      <c r="F13" s="196"/>
      <c r="G13" s="196"/>
      <c r="H13" s="196"/>
      <c r="I13" s="276"/>
      <c r="J13" s="277"/>
      <c r="K13" s="276"/>
      <c r="L13" s="277"/>
      <c r="M13" s="276"/>
      <c r="N13" s="277"/>
      <c r="O13" s="276"/>
      <c r="P13" s="277"/>
      <c r="Q13" s="27"/>
    </row>
    <row r="14" spans="2:34" ht="30" customHeight="1" x14ac:dyDescent="0.2">
      <c r="B14" s="89" t="s">
        <v>38</v>
      </c>
      <c r="C14" s="289">
        <f>'【参考】二酸化炭素排出状況（毎月入力用　市内事業所）'!R20</f>
        <v>0</v>
      </c>
      <c r="D14" s="290"/>
      <c r="E14" s="196"/>
      <c r="F14" s="196"/>
      <c r="G14" s="196"/>
      <c r="H14" s="196"/>
      <c r="I14" s="276"/>
      <c r="J14" s="277"/>
      <c r="K14" s="276"/>
      <c r="L14" s="277"/>
      <c r="M14" s="276"/>
      <c r="N14" s="277"/>
      <c r="O14" s="276"/>
      <c r="P14" s="277"/>
      <c r="Q14" s="27"/>
    </row>
    <row r="15" spans="2:34" ht="30" customHeight="1" x14ac:dyDescent="0.2">
      <c r="B15" s="89" t="s">
        <v>39</v>
      </c>
      <c r="C15" s="289">
        <f>'【参考】二酸化炭素排出状況（毎月入力用　市内事業所）'!R22</f>
        <v>0</v>
      </c>
      <c r="D15" s="290"/>
      <c r="E15" s="196"/>
      <c r="F15" s="196"/>
      <c r="G15" s="196"/>
      <c r="H15" s="196"/>
      <c r="I15" s="276"/>
      <c r="J15" s="277"/>
      <c r="K15" s="276"/>
      <c r="L15" s="277"/>
      <c r="M15" s="276"/>
      <c r="N15" s="277"/>
      <c r="O15" s="276"/>
      <c r="P15" s="277"/>
      <c r="Q15" s="27"/>
    </row>
    <row r="16" spans="2:34" ht="30" customHeight="1" x14ac:dyDescent="0.2">
      <c r="B16" s="91" t="s">
        <v>69</v>
      </c>
      <c r="C16" s="289" t="e">
        <f>SUM(C8:D15)</f>
        <v>#VALUE!</v>
      </c>
      <c r="D16" s="290"/>
      <c r="E16" s="292">
        <f t="shared" ref="E16" si="5">SUM(E8:F15)</f>
        <v>0</v>
      </c>
      <c r="F16" s="292"/>
      <c r="G16" s="292">
        <f t="shared" ref="G16" si="6">SUM(G8:H15)</f>
        <v>0</v>
      </c>
      <c r="H16" s="292"/>
      <c r="I16" s="289">
        <f t="shared" ref="I16" si="7">SUM(I8:J15)</f>
        <v>0</v>
      </c>
      <c r="J16" s="291"/>
      <c r="K16" s="289">
        <f t="shared" ref="K16" si="8">SUM(K8:L15)</f>
        <v>0</v>
      </c>
      <c r="L16" s="291"/>
      <c r="M16" s="289">
        <f t="shared" ref="M16" si="9">SUM(M8:N15)</f>
        <v>0</v>
      </c>
      <c r="N16" s="291"/>
      <c r="O16" s="289">
        <f t="shared" ref="O16" si="10">SUM(O8:P15)</f>
        <v>0</v>
      </c>
      <c r="P16" s="291"/>
      <c r="Q16" s="27"/>
    </row>
    <row r="17" spans="2:16" ht="30" customHeight="1" x14ac:dyDescent="0.2">
      <c r="B17" s="91" t="s">
        <v>41</v>
      </c>
      <c r="C17" s="289">
        <f>'【参考】二酸化炭素排出状況（毎月入力用　市内事業所）'!R24</f>
        <v>0</v>
      </c>
      <c r="D17" s="290"/>
      <c r="E17" s="196"/>
      <c r="F17" s="196"/>
      <c r="G17" s="196"/>
      <c r="H17" s="196"/>
      <c r="I17" s="276"/>
      <c r="J17" s="277"/>
      <c r="K17" s="276"/>
      <c r="L17" s="277"/>
      <c r="M17" s="276"/>
      <c r="N17" s="277"/>
      <c r="O17" s="276"/>
      <c r="P17" s="277"/>
    </row>
    <row r="18" spans="2:16" ht="48" customHeight="1" thickBot="1" x14ac:dyDescent="0.25">
      <c r="B18" s="92" t="s">
        <v>66</v>
      </c>
      <c r="C18" s="293" t="e">
        <f>C16-C17</f>
        <v>#VALUE!</v>
      </c>
      <c r="D18" s="294"/>
      <c r="E18" s="299">
        <f t="shared" ref="E18:O18" si="11">E16-E17</f>
        <v>0</v>
      </c>
      <c r="F18" s="300"/>
      <c r="G18" s="299">
        <f t="shared" si="11"/>
        <v>0</v>
      </c>
      <c r="H18" s="300"/>
      <c r="I18" s="293">
        <f t="shared" si="11"/>
        <v>0</v>
      </c>
      <c r="J18" s="294"/>
      <c r="K18" s="293">
        <f t="shared" si="11"/>
        <v>0</v>
      </c>
      <c r="L18" s="294"/>
      <c r="M18" s="293">
        <f t="shared" si="11"/>
        <v>0</v>
      </c>
      <c r="N18" s="294"/>
      <c r="O18" s="293">
        <f t="shared" si="11"/>
        <v>0</v>
      </c>
      <c r="P18" s="294"/>
    </row>
    <row r="19" spans="2:16" ht="48" customHeight="1" thickTop="1" x14ac:dyDescent="0.2">
      <c r="B19" s="93" t="s">
        <v>44</v>
      </c>
      <c r="C19" s="295"/>
      <c r="D19" s="296"/>
      <c r="E19" s="297" t="e">
        <f>(E18/$C$18-1)*100</f>
        <v>#VALUE!</v>
      </c>
      <c r="F19" s="298"/>
      <c r="G19" s="297" t="e">
        <f t="shared" ref="G19:M19" si="12">(G18/$C$18-1)*100</f>
        <v>#VALUE!</v>
      </c>
      <c r="H19" s="298"/>
      <c r="I19" s="297" t="e">
        <f t="shared" si="12"/>
        <v>#VALUE!</v>
      </c>
      <c r="J19" s="298"/>
      <c r="K19" s="297" t="e">
        <f t="shared" si="12"/>
        <v>#VALUE!</v>
      </c>
      <c r="L19" s="298"/>
      <c r="M19" s="297" t="e">
        <f t="shared" si="12"/>
        <v>#VALUE!</v>
      </c>
      <c r="N19" s="298"/>
      <c r="O19" s="297" t="e">
        <f>(O18/$C$18-1)*100</f>
        <v>#VALUE!</v>
      </c>
      <c r="P19" s="298"/>
    </row>
    <row r="20" spans="2:16" ht="30" customHeight="1" x14ac:dyDescent="0.2"/>
    <row r="21" spans="2:16" ht="30" customHeight="1" x14ac:dyDescent="0.2"/>
    <row r="22" spans="2:16" ht="30" customHeight="1" x14ac:dyDescent="0.2"/>
    <row r="23" spans="2:16" ht="30" customHeight="1" x14ac:dyDescent="0.2"/>
    <row r="24" spans="2:16" ht="30" customHeight="1" x14ac:dyDescent="0.2"/>
    <row r="25" spans="2:16" ht="30" customHeight="1" x14ac:dyDescent="0.2"/>
    <row r="26" spans="2:16" ht="9" customHeight="1" x14ac:dyDescent="0.2"/>
    <row r="27" spans="2:16" ht="18" customHeight="1" x14ac:dyDescent="0.2"/>
  </sheetData>
  <sheetProtection sheet="1" objects="1" scenarios="1"/>
  <mergeCells count="110">
    <mergeCell ref="AE7:AF7"/>
    <mergeCell ref="AG7:AH7"/>
    <mergeCell ref="U7:V7"/>
    <mergeCell ref="W7:X7"/>
    <mergeCell ref="Y7:Z7"/>
    <mergeCell ref="AA7:AB7"/>
    <mergeCell ref="AC7:AD7"/>
    <mergeCell ref="U5:AH5"/>
    <mergeCell ref="U6:V6"/>
    <mergeCell ref="W6:X6"/>
    <mergeCell ref="Y6:Z6"/>
    <mergeCell ref="AA6:AB6"/>
    <mergeCell ref="AC6:AD6"/>
    <mergeCell ref="AE6:AF6"/>
    <mergeCell ref="AG6:AH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8:P8"/>
    <mergeCell ref="C9:D9"/>
    <mergeCell ref="E9:F9"/>
    <mergeCell ref="G9:H9"/>
    <mergeCell ref="I9:J9"/>
    <mergeCell ref="K9:L9"/>
    <mergeCell ref="M9:N9"/>
    <mergeCell ref="O9:P9"/>
    <mergeCell ref="C8:D8"/>
    <mergeCell ref="E8:F8"/>
    <mergeCell ref="G8:H8"/>
    <mergeCell ref="I8:J8"/>
    <mergeCell ref="K8:L8"/>
    <mergeCell ref="M8:N8"/>
    <mergeCell ref="B6:B7"/>
    <mergeCell ref="C6:D6"/>
    <mergeCell ref="E6:F6"/>
    <mergeCell ref="G6:H6"/>
    <mergeCell ref="I6:J6"/>
    <mergeCell ref="K6:L6"/>
    <mergeCell ref="M6:N6"/>
    <mergeCell ref="H2:O2"/>
    <mergeCell ref="O6:P6"/>
    <mergeCell ref="C2:F2"/>
    <mergeCell ref="C5:P5"/>
  </mergeCells>
  <phoneticPr fontId="2"/>
  <pageMargins left="0.98425196850393704" right="0.59055118110236227" top="0.98425196850393704" bottom="0.59055118110236227" header="0.51181102362204722" footer="0.51181102362204722"/>
  <pageSetup paperSize="9" scale="5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abdb6-b2f5-465f-a630-e57c884d9063">
      <Terms xmlns="http://schemas.microsoft.com/office/infopath/2007/PartnerControls"/>
    </lcf76f155ced4ddcb4097134ff3c332f>
    <TaxCatchAll xmlns="d5e76a10-a014-46f2-b8ee-be95474f82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C6A1ECC301E4081CEE8E4B54D7E8D" ma:contentTypeVersion="13" ma:contentTypeDescription="Create a new document." ma:contentTypeScope="" ma:versionID="a04e3956654fc5bc4b524c99693cb133">
  <xsd:schema xmlns:xsd="http://www.w3.org/2001/XMLSchema" xmlns:xs="http://www.w3.org/2001/XMLSchema" xmlns:p="http://schemas.microsoft.com/office/2006/metadata/properties" xmlns:ns2="4afabdb6-b2f5-465f-a630-e57c884d9063" xmlns:ns3="d5e76a10-a014-46f2-b8ee-be95474f8229" targetNamespace="http://schemas.microsoft.com/office/2006/metadata/properties" ma:root="true" ma:fieldsID="27541f81db133527b767f2cda9512728" ns2:_="" ns3:_="">
    <xsd:import namespace="4afabdb6-b2f5-465f-a630-e57c884d9063"/>
    <xsd:import namespace="d5e76a10-a014-46f2-b8ee-be95474f8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abdb6-b2f5-465f-a630-e57c884d9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edaf98-933d-48b7-9af8-6bdbb703d0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76a10-a014-46f2-b8ee-be95474f822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cd4a10-29ba-4c94-b81f-4379e1481d3c}" ma:internalName="TaxCatchAll" ma:showField="CatchAllData" ma:web="d5e76a10-a014-46f2-b8ee-be95474f8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20E4F-BF50-40D1-823A-943A69A50663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4afabdb6-b2f5-465f-a630-e57c884d906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5e76a10-a014-46f2-b8ee-be95474f8229"/>
  </ds:schemaRefs>
</ds:datastoreItem>
</file>

<file path=customXml/itemProps2.xml><?xml version="1.0" encoding="utf-8"?>
<ds:datastoreItem xmlns:ds="http://schemas.openxmlformats.org/officeDocument/2006/customXml" ds:itemID="{FDCC907D-4954-4621-8394-8CFBD8DF8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abdb6-b2f5-465f-a630-e57c884d9063"/>
    <ds:schemaRef ds:uri="d5e76a10-a014-46f2-b8ee-be95474f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A0CD14-C261-4231-B343-F14D2BBF1E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（様式第1号）二酸化炭素排出量（毎月入力用　全事業所）</vt:lpstr>
      <vt:lpstr>（様式第2号）二酸化炭素排出量の目標（全事業所）</vt:lpstr>
      <vt:lpstr>（様式第8号）二酸化炭素排出状況（過年度実績　全事業所）</vt:lpstr>
      <vt:lpstr>【参考】二酸化炭素排出状況（毎月入力用　市内事業所）</vt:lpstr>
      <vt:lpstr>【参考】二酸化炭素排出量の目標（市内事業所）</vt:lpstr>
      <vt:lpstr>【参考】二酸化炭素排出状況（過年度実績　市内事業所）</vt:lpstr>
      <vt:lpstr>'（様式第1号）二酸化炭素排出量（毎月入力用　全事業所）'!Print_Area</vt:lpstr>
      <vt:lpstr>'（様式第2号）二酸化炭素排出量の目標（全事業所）'!Print_Area</vt:lpstr>
      <vt:lpstr>'（様式第8号）二酸化炭素排出状況（過年度実績　全事業所）'!Print_Area</vt:lpstr>
      <vt:lpstr>'【参考】二酸化炭素排出状況（過年度実績　市内事業所）'!Print_Area</vt:lpstr>
      <vt:lpstr>'【参考】二酸化炭素排出状況（毎月入力用　市内事業所）'!Print_Area</vt:lpstr>
      <vt:lpstr>'【参考】二酸化炭素排出量の目標（市内事業所）'!Print_Area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2025-01-22T09:48:15Z</dcterms:created>
  <dcterms:modified xsi:type="dcterms:W3CDTF">2026-04-02T05:01:47Z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2025-01-22T09:48:19Z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e2cbe8c9-c30d-45c5-ac14-91bb48cfb788</vt:lpwstr>
  </property>
  <property fmtid="{D5CDD505-2E9C-101B-9397-08002B2CF9AE}" pid="8" name="MSIP_Label_b0d5c4f4-7a29-4385-b7a5-afbe2154ae6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0x010100607C6A1ECC301E4081CEE8E4B54D7E8D</vt:lpwstr>
  </property>
</Properties>
</file>