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D4213B41-4086-4C3A-9210-B515520F20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（様式第1号）二酸化炭素排出状況（【毎月入力用】　全事業所）" sheetId="4" r:id="rId1"/>
    <sheet name="【参考】二酸化炭素排出状況（【毎月入力用】　市内事業所）" sheetId="13" r:id="rId2"/>
  </sheets>
  <definedNames>
    <definedName name="_xlnm.Print_Area" localSheetId="0">'（様式第1号）二酸化炭素排出状況（【毎月入力用】　全事業所）'!$A$1:$X$112</definedName>
    <definedName name="_xlnm.Print_Area" localSheetId="1">'【参考】二酸化炭素排出状況（【毎月入力用】　市内事業所）'!$A$1:$X$111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9" i="13" l="1"/>
  <c r="F14" i="13"/>
  <c r="G14" i="13"/>
  <c r="H14" i="13"/>
  <c r="I14" i="13"/>
  <c r="J14" i="13"/>
  <c r="K14" i="13"/>
  <c r="L14" i="13"/>
  <c r="M14" i="13"/>
  <c r="N14" i="13"/>
  <c r="O14" i="13"/>
  <c r="P14" i="13"/>
  <c r="Q14" i="13"/>
  <c r="AN14" i="4"/>
  <c r="AA22" i="4"/>
  <c r="AA20" i="4"/>
  <c r="AA18" i="4"/>
  <c r="AA16" i="4"/>
  <c r="AA12" i="4"/>
  <c r="AA10" i="4"/>
  <c r="P15" i="4"/>
  <c r="Q15" i="4"/>
  <c r="R15" i="4" s="1"/>
  <c r="G15" i="4"/>
  <c r="F15" i="4"/>
  <c r="H15" i="4"/>
  <c r="I15" i="4"/>
  <c r="J15" i="4"/>
  <c r="K15" i="4"/>
  <c r="L15" i="4"/>
  <c r="M15" i="4"/>
  <c r="N15" i="4"/>
  <c r="O15" i="4"/>
  <c r="AN21" i="13" l="1"/>
  <c r="AP21" i="13"/>
  <c r="AP19" i="13"/>
  <c r="AN19" i="13"/>
  <c r="AP17" i="13"/>
  <c r="AN17" i="13"/>
  <c r="AP15" i="13"/>
  <c r="AN15" i="13"/>
  <c r="AN13" i="13"/>
  <c r="AP11" i="13"/>
  <c r="AN11" i="13"/>
  <c r="AP9" i="13"/>
  <c r="Q10" i="13"/>
  <c r="Z21" i="13"/>
  <c r="Z19" i="13"/>
  <c r="Z17" i="13"/>
  <c r="Z15" i="13"/>
  <c r="Z13" i="13"/>
  <c r="Z11" i="13"/>
  <c r="Z9" i="13"/>
  <c r="O10" i="13"/>
  <c r="G22" i="13" l="1"/>
  <c r="H22" i="13"/>
  <c r="I22" i="13"/>
  <c r="J22" i="13"/>
  <c r="K22" i="13"/>
  <c r="L22" i="13"/>
  <c r="M22" i="13"/>
  <c r="N22" i="13"/>
  <c r="O22" i="13"/>
  <c r="P22" i="13"/>
  <c r="Q22" i="13"/>
  <c r="F22" i="13"/>
  <c r="G20" i="13"/>
  <c r="H20" i="13"/>
  <c r="I20" i="13"/>
  <c r="J20" i="13"/>
  <c r="K20" i="13"/>
  <c r="L20" i="13"/>
  <c r="M20" i="13"/>
  <c r="N20" i="13"/>
  <c r="O20" i="13"/>
  <c r="P20" i="13"/>
  <c r="Q20" i="13"/>
  <c r="F20" i="13"/>
  <c r="G18" i="13"/>
  <c r="H18" i="13"/>
  <c r="I18" i="13"/>
  <c r="J18" i="13"/>
  <c r="K18" i="13"/>
  <c r="L18" i="13"/>
  <c r="M18" i="13"/>
  <c r="N18" i="13"/>
  <c r="O18" i="13"/>
  <c r="P18" i="13"/>
  <c r="Q18" i="13"/>
  <c r="F18" i="13"/>
  <c r="G16" i="13"/>
  <c r="H16" i="13"/>
  <c r="I16" i="13"/>
  <c r="J16" i="13"/>
  <c r="K16" i="13"/>
  <c r="L16" i="13"/>
  <c r="M16" i="13"/>
  <c r="N16" i="13"/>
  <c r="O16" i="13"/>
  <c r="P16" i="13"/>
  <c r="Q16" i="13"/>
  <c r="F16" i="13"/>
  <c r="G12" i="13"/>
  <c r="H12" i="13"/>
  <c r="I12" i="13"/>
  <c r="J12" i="13"/>
  <c r="K12" i="13"/>
  <c r="L12" i="13"/>
  <c r="M12" i="13"/>
  <c r="N12" i="13"/>
  <c r="O12" i="13"/>
  <c r="P12" i="13"/>
  <c r="Q12" i="13"/>
  <c r="F12" i="13"/>
  <c r="G10" i="13"/>
  <c r="H10" i="13"/>
  <c r="I10" i="13"/>
  <c r="J10" i="13"/>
  <c r="K10" i="13"/>
  <c r="L10" i="13"/>
  <c r="M10" i="13"/>
  <c r="N10" i="13"/>
  <c r="P10" i="13"/>
  <c r="F10" i="13"/>
  <c r="G23" i="4" l="1"/>
  <c r="H23" i="4"/>
  <c r="I23" i="4"/>
  <c r="J23" i="4"/>
  <c r="K23" i="4"/>
  <c r="L23" i="4"/>
  <c r="M23" i="4"/>
  <c r="N23" i="4"/>
  <c r="O23" i="4"/>
  <c r="P23" i="4"/>
  <c r="Q23" i="4"/>
  <c r="F23" i="4"/>
  <c r="G21" i="4"/>
  <c r="H21" i="4"/>
  <c r="I21" i="4"/>
  <c r="J21" i="4"/>
  <c r="K21" i="4"/>
  <c r="L21" i="4"/>
  <c r="M21" i="4"/>
  <c r="N21" i="4"/>
  <c r="O21" i="4"/>
  <c r="P21" i="4"/>
  <c r="Q21" i="4"/>
  <c r="F21" i="4"/>
  <c r="G19" i="4"/>
  <c r="H19" i="4"/>
  <c r="I19" i="4"/>
  <c r="J19" i="4"/>
  <c r="K19" i="4"/>
  <c r="L19" i="4"/>
  <c r="M19" i="4"/>
  <c r="N19" i="4"/>
  <c r="O19" i="4"/>
  <c r="P19" i="4"/>
  <c r="Q19" i="4"/>
  <c r="F19" i="4"/>
  <c r="G17" i="4"/>
  <c r="H17" i="4"/>
  <c r="I17" i="4"/>
  <c r="J17" i="4"/>
  <c r="K17" i="4"/>
  <c r="L17" i="4"/>
  <c r="M17" i="4"/>
  <c r="N17" i="4"/>
  <c r="O17" i="4"/>
  <c r="P17" i="4"/>
  <c r="Q17" i="4"/>
  <c r="F17" i="4"/>
  <c r="G13" i="4"/>
  <c r="H13" i="4"/>
  <c r="I13" i="4"/>
  <c r="J13" i="4"/>
  <c r="K13" i="4"/>
  <c r="L13" i="4"/>
  <c r="M13" i="4"/>
  <c r="N13" i="4"/>
  <c r="O13" i="4"/>
  <c r="P13" i="4"/>
  <c r="Q13" i="4"/>
  <c r="F13" i="4"/>
  <c r="G11" i="4"/>
  <c r="H11" i="4"/>
  <c r="I11" i="4"/>
  <c r="J11" i="4"/>
  <c r="K11" i="4"/>
  <c r="L11" i="4"/>
  <c r="M11" i="4"/>
  <c r="N11" i="4"/>
  <c r="O11" i="4"/>
  <c r="P11" i="4"/>
  <c r="Q11" i="4"/>
  <c r="F11" i="4"/>
  <c r="Z12" i="4" l="1"/>
  <c r="Z14" i="4"/>
  <c r="Z16" i="4"/>
  <c r="Z18" i="4"/>
  <c r="Z20" i="4"/>
  <c r="Z22" i="4"/>
  <c r="Z10" i="4"/>
  <c r="AP22" i="4" l="1"/>
  <c r="AN22" i="4"/>
  <c r="AP20" i="4"/>
  <c r="AN20" i="4"/>
  <c r="AP18" i="4"/>
  <c r="AN18" i="4"/>
  <c r="AP16" i="4"/>
  <c r="AN16" i="4"/>
  <c r="AP12" i="4"/>
  <c r="AN12" i="4"/>
  <c r="AP10" i="4"/>
  <c r="AN10" i="4"/>
  <c r="K5" i="13" l="1"/>
  <c r="K6" i="4"/>
  <c r="R24" i="13" l="1"/>
  <c r="T24" i="13" s="1"/>
  <c r="R21" i="13"/>
  <c r="R19" i="13"/>
  <c r="R17" i="13"/>
  <c r="R15" i="13"/>
  <c r="R13" i="13"/>
  <c r="R11" i="13"/>
  <c r="R9" i="13"/>
  <c r="S7" i="13"/>
  <c r="R7" i="13"/>
  <c r="M8" i="13" l="1"/>
  <c r="N8" i="13"/>
  <c r="N23" i="13" s="1"/>
  <c r="N25" i="13" s="1"/>
  <c r="G8" i="13"/>
  <c r="G23" i="13" s="1"/>
  <c r="G25" i="13" s="1"/>
  <c r="O8" i="13"/>
  <c r="P8" i="13"/>
  <c r="Q8" i="13"/>
  <c r="H8" i="13"/>
  <c r="H23" i="13" s="1"/>
  <c r="H25" i="13" s="1"/>
  <c r="I8" i="13"/>
  <c r="I23" i="13" s="1"/>
  <c r="I25" i="13" s="1"/>
  <c r="J8" i="13"/>
  <c r="J23" i="13" s="1"/>
  <c r="J25" i="13" s="1"/>
  <c r="K8" i="13"/>
  <c r="K23" i="13" s="1"/>
  <c r="K25" i="13" s="1"/>
  <c r="L8" i="13"/>
  <c r="L23" i="13" s="1"/>
  <c r="L25" i="13" s="1"/>
  <c r="F8" i="13"/>
  <c r="R10" i="13"/>
  <c r="T9" i="13" s="1"/>
  <c r="R22" i="13"/>
  <c r="T21" i="13" s="1"/>
  <c r="R14" i="13"/>
  <c r="T13" i="13" s="1"/>
  <c r="R16" i="13"/>
  <c r="T15" i="13" s="1"/>
  <c r="R18" i="13"/>
  <c r="T17" i="13" s="1"/>
  <c r="M23" i="13"/>
  <c r="M25" i="13" s="1"/>
  <c r="R20" i="13"/>
  <c r="T19" i="13" s="1"/>
  <c r="R12" i="13"/>
  <c r="T11" i="13" s="1"/>
  <c r="O23" i="13"/>
  <c r="O25" i="13" s="1"/>
  <c r="P23" i="13"/>
  <c r="P25" i="13" s="1"/>
  <c r="R25" i="4"/>
  <c r="F23" i="13" l="1"/>
  <c r="F25" i="13" s="1"/>
  <c r="Q23" i="13"/>
  <c r="Q25" i="13" s="1"/>
  <c r="R8" i="13"/>
  <c r="S8" i="4"/>
  <c r="T25" i="4"/>
  <c r="H9" i="4" l="1"/>
  <c r="I9" i="4"/>
  <c r="J9" i="4"/>
  <c r="K9" i="4"/>
  <c r="L9" i="4"/>
  <c r="M9" i="4"/>
  <c r="N9" i="4"/>
  <c r="G9" i="4"/>
  <c r="O9" i="4"/>
  <c r="P9" i="4"/>
  <c r="Q9" i="4"/>
  <c r="F9" i="4"/>
  <c r="R9" i="4" s="1"/>
  <c r="T8" i="4" s="1"/>
  <c r="R23" i="13"/>
  <c r="R25" i="13" s="1"/>
  <c r="T7" i="13"/>
  <c r="T23" i="13" s="1"/>
  <c r="T25" i="13" s="1"/>
  <c r="F24" i="4" l="1"/>
  <c r="F26" i="4" s="1"/>
  <c r="R22" i="4"/>
  <c r="R20" i="4"/>
  <c r="R18" i="4"/>
  <c r="R16" i="4"/>
  <c r="R14" i="4"/>
  <c r="R12" i="4"/>
  <c r="R10" i="4"/>
  <c r="R8" i="4"/>
  <c r="R23" i="4" l="1"/>
  <c r="T22" i="4" s="1"/>
  <c r="R11" i="4"/>
  <c r="T10" i="4" s="1"/>
  <c r="R13" i="4"/>
  <c r="T12" i="4" s="1"/>
  <c r="R21" i="4"/>
  <c r="T20" i="4" s="1"/>
  <c r="T14" i="4"/>
  <c r="R19" i="4"/>
  <c r="T18" i="4" s="1"/>
  <c r="I24" i="4"/>
  <c r="I26" i="4" s="1"/>
  <c r="N24" i="4"/>
  <c r="N26" i="4" s="1"/>
  <c r="J24" i="4"/>
  <c r="J26" i="4" s="1"/>
  <c r="P24" i="4"/>
  <c r="P26" i="4" s="1"/>
  <c r="L24" i="4"/>
  <c r="L26" i="4" s="1"/>
  <c r="H24" i="4"/>
  <c r="H26" i="4" s="1"/>
  <c r="O24" i="4"/>
  <c r="O26" i="4" s="1"/>
  <c r="K24" i="4"/>
  <c r="K26" i="4" s="1"/>
  <c r="Q24" i="4"/>
  <c r="Q26" i="4" s="1"/>
  <c r="M24" i="4"/>
  <c r="M26" i="4" s="1"/>
  <c r="R17" i="4"/>
  <c r="T16" i="4" s="1"/>
  <c r="T24" i="4" l="1"/>
  <c r="T26" i="4" s="1"/>
  <c r="G24" i="4"/>
  <c r="G26" i="4" s="1"/>
  <c r="R24" i="4" l="1"/>
  <c r="R26" i="4" s="1"/>
</calcChain>
</file>

<file path=xl/sharedStrings.xml><?xml version="1.0" encoding="utf-8"?>
<sst xmlns="http://schemas.openxmlformats.org/spreadsheetml/2006/main" count="303" uniqueCount="75">
  <si>
    <t>(注)　電気の購入先事業者のコードを、右表にしたがってプルダウンから選択してください。</t>
    <rPh sb="1" eb="2">
      <t>チュウ</t>
    </rPh>
    <rPh sb="4" eb="6">
      <t>デンキ</t>
    </rPh>
    <rPh sb="7" eb="9">
      <t>コウニュウ</t>
    </rPh>
    <rPh sb="9" eb="10">
      <t>サキ</t>
    </rPh>
    <rPh sb="10" eb="13">
      <t>ジギョウシャ</t>
    </rPh>
    <rPh sb="19" eb="20">
      <t>ミギ</t>
    </rPh>
    <rPh sb="20" eb="21">
      <t>ヒョウ</t>
    </rPh>
    <rPh sb="34" eb="36">
      <t>センタク</t>
    </rPh>
    <phoneticPr fontId="2"/>
  </si>
  <si>
    <t>電力事業者
コード(半角)</t>
    <rPh sb="0" eb="2">
      <t>デンリョク</t>
    </rPh>
    <rPh sb="2" eb="5">
      <t>ジギョウシャ</t>
    </rPh>
    <rPh sb="10" eb="12">
      <t>ハンカク</t>
    </rPh>
    <phoneticPr fontId="2"/>
  </si>
  <si>
    <t>４月</t>
    <rPh sb="0" eb="2">
      <t>４ガツ</t>
    </rPh>
    <phoneticPr fontId="2"/>
  </si>
  <si>
    <t>５月</t>
    <rPh sb="0" eb="2">
      <t>５ガツ</t>
    </rPh>
    <phoneticPr fontId="2"/>
  </si>
  <si>
    <t>６月</t>
    <rPh sb="0" eb="2">
      <t>６ガツ</t>
    </rPh>
    <phoneticPr fontId="2"/>
  </si>
  <si>
    <t>７月</t>
    <rPh sb="0" eb="2">
      <t>７ガツ</t>
    </rPh>
    <phoneticPr fontId="2"/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</si>
  <si>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</si>
  <si>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</si>
  <si>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</si>
  <si>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</si>
  <si>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</si>
  <si>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</si>
  <si>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</si>
  <si>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</si>
  <si>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コード</t>
    <phoneticPr fontId="2"/>
  </si>
  <si>
    <t>電気事業者</t>
    <rPh sb="0" eb="2">
      <t>デンキ</t>
    </rPh>
    <rPh sb="2" eb="5">
      <t>ジギョウシャ</t>
    </rPh>
    <phoneticPr fontId="2"/>
  </si>
  <si>
    <t>排出係数</t>
    <rPh sb="0" eb="2">
      <t>ハイシュツ</t>
    </rPh>
    <rPh sb="2" eb="4">
      <t>ケイスウ</t>
    </rPh>
    <phoneticPr fontId="2"/>
  </si>
  <si>
    <t xml:space="preserve"> 電力</t>
  </si>
  <si>
    <t>実数</t>
    <rPh sb="0" eb="2">
      <t>ジッスウ</t>
    </rPh>
    <phoneticPr fontId="2"/>
  </si>
  <si>
    <t>ｋＷｈ</t>
  </si>
  <si>
    <t>北海道電力(株)</t>
    <rPh sb="0" eb="3">
      <t>ホッカイドウ</t>
    </rPh>
    <rPh sb="3" eb="5">
      <t>デンリョク</t>
    </rPh>
    <rPh sb="5" eb="8">
      <t>カブ</t>
    </rPh>
    <phoneticPr fontId="2"/>
  </si>
  <si>
    <t>東北電力(株)</t>
    <rPh sb="0" eb="2">
      <t>トウホク</t>
    </rPh>
    <rPh sb="2" eb="4">
      <t>デンリョク</t>
    </rPh>
    <rPh sb="4" eb="7">
      <t>カブ</t>
    </rPh>
    <phoneticPr fontId="2"/>
  </si>
  <si>
    <t>東京電力エナジーパートナー(株)</t>
    <rPh sb="0" eb="2">
      <t>トウキョウ</t>
    </rPh>
    <rPh sb="2" eb="4">
      <t>デンリョク</t>
    </rPh>
    <rPh sb="13" eb="16">
      <t>カブ</t>
    </rPh>
    <phoneticPr fontId="2"/>
  </si>
  <si>
    <t xml:space="preserve"> 灯油</t>
  </si>
  <si>
    <t>Ｌ</t>
  </si>
  <si>
    <t>中部電力ミライズ(株)</t>
    <rPh sb="0" eb="2">
      <t>チュウブ</t>
    </rPh>
    <rPh sb="2" eb="4">
      <t>デンリョク</t>
    </rPh>
    <rPh sb="8" eb="11">
      <t>カブ</t>
    </rPh>
    <phoneticPr fontId="2"/>
  </si>
  <si>
    <t>北陸電力(株)</t>
    <rPh sb="0" eb="2">
      <t>ホクリク</t>
    </rPh>
    <rPh sb="2" eb="4">
      <t>デンリョク</t>
    </rPh>
    <rPh sb="4" eb="7">
      <t>カブ</t>
    </rPh>
    <phoneticPr fontId="2"/>
  </si>
  <si>
    <t>関西電力(株)</t>
    <rPh sb="0" eb="2">
      <t>カンサイ</t>
    </rPh>
    <rPh sb="2" eb="4">
      <t>デンリョク</t>
    </rPh>
    <rPh sb="4" eb="7">
      <t>カブ</t>
    </rPh>
    <phoneticPr fontId="2"/>
  </si>
  <si>
    <t>A重油</t>
  </si>
  <si>
    <t>中国電力(株)</t>
    <rPh sb="0" eb="2">
      <t>チュウゴク</t>
    </rPh>
    <rPh sb="2" eb="4">
      <t>デンリョク</t>
    </rPh>
    <rPh sb="4" eb="7">
      <t>カブ</t>
    </rPh>
    <phoneticPr fontId="2"/>
  </si>
  <si>
    <t>四国電力(株)</t>
    <rPh sb="0" eb="2">
      <t>シコク</t>
    </rPh>
    <rPh sb="2" eb="4">
      <t>デンリョク</t>
    </rPh>
    <rPh sb="4" eb="7">
      <t>カブ</t>
    </rPh>
    <phoneticPr fontId="2"/>
  </si>
  <si>
    <t>九州電力(株)</t>
    <rPh sb="0" eb="2">
      <t>キュウシュウ</t>
    </rPh>
    <rPh sb="2" eb="4">
      <t>デンリョク</t>
    </rPh>
    <rPh sb="4" eb="7">
      <t>カブ</t>
    </rPh>
    <phoneticPr fontId="2"/>
  </si>
  <si>
    <t>都市ガス</t>
  </si>
  <si>
    <t>Ｎ㎥</t>
    <phoneticPr fontId="2"/>
  </si>
  <si>
    <t>沖縄電力(株)</t>
    <rPh sb="0" eb="2">
      <t>オキナワ</t>
    </rPh>
    <rPh sb="2" eb="4">
      <t>デンリョク</t>
    </rPh>
    <rPh sb="4" eb="7">
      <t>カブ</t>
    </rPh>
    <phoneticPr fontId="2"/>
  </si>
  <si>
    <t>液化天然ガス
(LNG)</t>
    <phoneticPr fontId="2"/>
  </si>
  <si>
    <t>kg</t>
  </si>
  <si>
    <t>液化石油ガス
(LPG)</t>
    <phoneticPr fontId="2"/>
  </si>
  <si>
    <t>ガソリン</t>
  </si>
  <si>
    <t>軽油</t>
  </si>
  <si>
    <t>-</t>
    <phoneticPr fontId="2"/>
  </si>
  <si>
    <t>カーボン・オフセット</t>
    <phoneticPr fontId="2"/>
  </si>
  <si>
    <t>使用エネルギー</t>
    <rPh sb="0" eb="2">
      <t>シヨウ</t>
    </rPh>
    <phoneticPr fontId="2"/>
  </si>
  <si>
    <t>単位</t>
    <rPh sb="0" eb="2">
      <t>タンイ</t>
    </rPh>
    <phoneticPr fontId="2"/>
  </si>
  <si>
    <t>様式第１号（第3条、第4条及び第9条関係）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4">
      <t>オヨ</t>
    </rPh>
    <rPh sb="15" eb="16">
      <t>ダイ</t>
    </rPh>
    <rPh sb="17" eb="18">
      <t>ジョウ</t>
    </rPh>
    <rPh sb="18" eb="20">
      <t>カンケイ</t>
    </rPh>
    <phoneticPr fontId="2"/>
  </si>
  <si>
    <r>
      <t>CO</t>
    </r>
    <r>
      <rPr>
        <sz val="11"/>
        <rFont val="MS UI Gothic"/>
        <family val="3"/>
        <charset val="1"/>
      </rPr>
      <t>₂</t>
    </r>
    <r>
      <rPr>
        <sz val="11"/>
        <rFont val="BIZ UDPゴシック"/>
        <family val="3"/>
        <charset val="128"/>
      </rPr>
      <t xml:space="preserve">
排出量</t>
    </r>
    <rPh sb="4" eb="7">
      <t>ハイシュツリョウ</t>
    </rPh>
    <phoneticPr fontId="2"/>
  </si>
  <si>
    <r>
      <t>CO</t>
    </r>
    <r>
      <rPr>
        <sz val="10"/>
        <rFont val="MS UI Gothic"/>
        <family val="3"/>
        <charset val="1"/>
      </rPr>
      <t>₂</t>
    </r>
    <r>
      <rPr>
        <sz val="10"/>
        <rFont val="BIZ UDPゴシック"/>
        <family val="3"/>
        <charset val="128"/>
      </rPr>
      <t>排出量合計</t>
    </r>
    <rPh sb="3" eb="5">
      <t>ハイシュツ</t>
    </rPh>
    <rPh sb="5" eb="6">
      <t>リョウ</t>
    </rPh>
    <rPh sb="6" eb="8">
      <t>ゴウケイ</t>
    </rPh>
    <phoneticPr fontId="2"/>
  </si>
  <si>
    <r>
      <t>CO</t>
    </r>
    <r>
      <rPr>
        <sz val="10"/>
        <rFont val="MS UI Gothic"/>
        <family val="3"/>
        <charset val="1"/>
      </rPr>
      <t>₂</t>
    </r>
    <r>
      <rPr>
        <sz val="10"/>
        <rFont val="BIZ UDPゴシック"/>
        <family val="3"/>
        <charset val="128"/>
      </rPr>
      <t>排出量合計
(カーボン・オフセットを考慮)</t>
    </r>
    <rPh sb="3" eb="5">
      <t>ハイシュツ</t>
    </rPh>
    <rPh sb="5" eb="6">
      <t>リョウ</t>
    </rPh>
    <rPh sb="6" eb="8">
      <t>ゴウケイ</t>
    </rPh>
    <rPh sb="21" eb="23">
      <t>コウリョ</t>
    </rPh>
    <phoneticPr fontId="2"/>
  </si>
  <si>
    <r>
      <t>kg-CO</t>
    </r>
    <r>
      <rPr>
        <sz val="10"/>
        <rFont val="MS UI Gothic"/>
        <family val="3"/>
        <charset val="1"/>
      </rPr>
      <t>₂</t>
    </r>
    <phoneticPr fontId="2"/>
  </si>
  <si>
    <r>
      <t>累計
㎏-CO</t>
    </r>
    <r>
      <rPr>
        <sz val="9"/>
        <rFont val="MS UI Gothic"/>
        <family val="3"/>
        <charset val="1"/>
      </rPr>
      <t>₂</t>
    </r>
    <r>
      <rPr>
        <sz val="9"/>
        <rFont val="BIZ UDPゴシック"/>
        <family val="3"/>
        <charset val="128"/>
      </rPr>
      <t>排出量(㎏-CO</t>
    </r>
    <r>
      <rPr>
        <sz val="9"/>
        <rFont val="MS UI Gothic"/>
        <family val="3"/>
        <charset val="1"/>
      </rPr>
      <t>₂</t>
    </r>
    <r>
      <rPr>
        <sz val="9"/>
        <rFont val="BIZ UDPゴシック"/>
        <family val="3"/>
        <charset val="128"/>
      </rPr>
      <t>)
〔（A)×(B)〕</t>
    </r>
    <rPh sb="0" eb="2">
      <t>ルイケイ</t>
    </rPh>
    <rPh sb="5" eb="7">
      <t>ハイシュツ</t>
    </rPh>
    <rPh sb="7" eb="8">
      <t>リョウ</t>
    </rPh>
    <phoneticPr fontId="2"/>
  </si>
  <si>
    <r>
      <t xml:space="preserve">累計
</t>
    </r>
    <r>
      <rPr>
        <sz val="9"/>
        <rFont val="BIZ UDPゴシック"/>
        <family val="3"/>
        <charset val="128"/>
      </rPr>
      <t>(A)</t>
    </r>
    <phoneticPr fontId="2"/>
  </si>
  <si>
    <t>二酸化炭素排出状況（毎月入力用）　【全社: 全事業所の総計】</t>
    <phoneticPr fontId="2"/>
  </si>
  <si>
    <t>年度</t>
    <rPh sb="0" eb="2">
      <t>ネンド</t>
    </rPh>
    <phoneticPr fontId="2"/>
  </si>
  <si>
    <r>
      <t>(kg-
CO</t>
    </r>
    <r>
      <rPr>
        <sz val="8"/>
        <rFont val="MS UI Gothic"/>
        <family val="3"/>
        <charset val="1"/>
      </rPr>
      <t>₂</t>
    </r>
    <r>
      <rPr>
        <sz val="8"/>
        <rFont val="BIZ UDPゴシック"/>
        <family val="3"/>
        <charset val="128"/>
      </rPr>
      <t>/kWh)</t>
    </r>
    <phoneticPr fontId="2"/>
  </si>
  <si>
    <t>（MJ/L）</t>
  </si>
  <si>
    <t>単位</t>
    <rPh sb="0" eb="2">
      <t>タンイ</t>
    </rPh>
    <phoneticPr fontId="2"/>
  </si>
  <si>
    <t>発熱量</t>
    <rPh sb="0" eb="2">
      <t>ハツネツ</t>
    </rPh>
    <rPh sb="2" eb="3">
      <t>リョウ</t>
    </rPh>
    <phoneticPr fontId="2"/>
  </si>
  <si>
    <t>(MJ/kg)</t>
    <phoneticPr fontId="2"/>
  </si>
  <si>
    <t>二酸化炭素排出状況（毎月入力用）　【三豊市内: 市内の事業所の総計】</t>
    <phoneticPr fontId="2"/>
  </si>
  <si>
    <t>出典：</t>
    <rPh sb="0" eb="2">
      <t>シュッテン</t>
    </rPh>
    <phoneticPr fontId="2"/>
  </si>
  <si>
    <t>https://policies.env.go.jp/earth/ghg-santeikohyo/files/manual/chpt2_6-0_rev.pdf</t>
    <phoneticPr fontId="2"/>
  </si>
  <si>
    <t>炭素排出係数</t>
    <rPh sb="0" eb="2">
      <t>タンソ</t>
    </rPh>
    <rPh sb="2" eb="4">
      <t>ハイシュツ</t>
    </rPh>
    <rPh sb="4" eb="6">
      <t>ケイスウ</t>
    </rPh>
    <phoneticPr fontId="2"/>
  </si>
  <si>
    <t>二酸化炭素換算</t>
    <rPh sb="0" eb="3">
      <t>ニサンカ</t>
    </rPh>
    <rPh sb="3" eb="5">
      <t>タンソ</t>
    </rPh>
    <rPh sb="5" eb="7">
      <t>カンザン</t>
    </rPh>
    <phoneticPr fontId="2"/>
  </si>
  <si>
    <t>排出係数
（B）</t>
    <rPh sb="0" eb="2">
      <t>ハイシュツ</t>
    </rPh>
    <rPh sb="2" eb="4">
      <t>ケイスウ</t>
    </rPh>
    <phoneticPr fontId="2"/>
  </si>
  <si>
    <t>（参考）
燃料の使用に関する排出係数</t>
    <rPh sb="1" eb="3">
      <t>サンコウ</t>
    </rPh>
    <rPh sb="5" eb="7">
      <t>ネンリョウ</t>
    </rPh>
    <rPh sb="8" eb="10">
      <t>シヨウ</t>
    </rPh>
    <rPh sb="11" eb="12">
      <t>カン</t>
    </rPh>
    <rPh sb="14" eb="16">
      <t>ハイシュツ</t>
    </rPh>
    <rPh sb="16" eb="18">
      <t>ケイスウ</t>
    </rPh>
    <phoneticPr fontId="2"/>
  </si>
  <si>
    <t>数値</t>
    <rPh sb="0" eb="2">
      <t>スウチ</t>
    </rPh>
    <phoneticPr fontId="2"/>
  </si>
  <si>
    <t>（kg-C/MJ）</t>
    <phoneticPr fontId="2"/>
  </si>
  <si>
    <t>44/12</t>
    <phoneticPr fontId="2"/>
  </si>
  <si>
    <t>(kg-CO2/MJ)</t>
    <phoneticPr fontId="2"/>
  </si>
  <si>
    <r>
      <t xml:space="preserve">排出係数
</t>
    </r>
    <r>
      <rPr>
        <sz val="9"/>
        <rFont val="BIZ UDPゴシック"/>
        <family val="3"/>
        <charset val="128"/>
      </rPr>
      <t>(B)</t>
    </r>
    <phoneticPr fontId="2"/>
  </si>
  <si>
    <r>
      <t>(kg-CO</t>
    </r>
    <r>
      <rPr>
        <vertAlign val="subscript"/>
        <sz val="8"/>
        <rFont val="BIZ UDPゴシック"/>
        <family val="3"/>
        <charset val="128"/>
      </rPr>
      <t>2</t>
    </r>
    <r>
      <rPr>
        <sz val="8"/>
        <rFont val="BIZ UDPゴシック"/>
        <family val="3"/>
        <charset val="128"/>
      </rPr>
      <t>/MJ)</t>
    </r>
    <phoneticPr fontId="2"/>
  </si>
  <si>
    <r>
      <t>（kg-CO</t>
    </r>
    <r>
      <rPr>
        <vertAlign val="subscript"/>
        <sz val="11"/>
        <rFont val="BIZ UDPゴシック"/>
        <family val="3"/>
        <charset val="128"/>
      </rPr>
      <t>2</t>
    </r>
    <r>
      <rPr>
        <sz val="11"/>
        <rFont val="BIZ UDPゴシック"/>
        <family val="3"/>
        <charset val="128"/>
      </rPr>
      <t>/kg-C）</t>
    </r>
    <phoneticPr fontId="2"/>
  </si>
  <si>
    <t>(kg-CO2/㎥)</t>
  </si>
  <si>
    <t>(kg-CO2/㎥ )</t>
    <phoneticPr fontId="2"/>
  </si>
  <si>
    <r>
      <t>(kg-CO</t>
    </r>
    <r>
      <rPr>
        <vertAlign val="subscript"/>
        <sz val="8"/>
        <rFont val="BIZ UDPゴシック"/>
        <family val="3"/>
        <charset val="128"/>
      </rPr>
      <t>2</t>
    </r>
    <r>
      <rPr>
        <sz val="8"/>
        <rFont val="BIZ UDPゴシック"/>
        <family val="3"/>
        <charset val="128"/>
      </rPr>
      <t>/㎥)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</si>
</sst>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"/>
    <numFmt numFmtId="177" formatCode="#,##0_ ;[Red]\-#,##0\ "/>
    <numFmt numFmtId="178" formatCode="#,##0_);[Red]\(#,##0\)"/>
    <numFmt numFmtId="179" formatCode="0.0000"/>
    <numFmt numFmtId="180" formatCode="0.0"/>
    <numFmt numFmtId="181" formatCode="0.000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u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MS UI Gothic"/>
      <family val="3"/>
      <charset val="1"/>
    </font>
    <font>
      <sz val="10"/>
      <name val="MS UI Gothic"/>
      <family val="3"/>
      <charset val="1"/>
    </font>
    <font>
      <sz val="9"/>
      <name val="MS UI Gothic"/>
      <family val="3"/>
      <charset val="1"/>
    </font>
    <font>
      <sz val="8"/>
      <name val="MS UI Gothic"/>
      <family val="3"/>
      <charset val="1"/>
    </font>
    <font>
      <sz val="18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vertAlign val="subscript"/>
      <sz val="8"/>
      <name val="BIZ UDPゴシック"/>
      <family val="3"/>
      <charset val="128"/>
    </font>
    <font>
      <u/>
      <sz val="11"/>
      <name val="ＭＳ Ｐゴシック"/>
      <family val="3"/>
      <charset val="128"/>
    </font>
    <font>
      <vertAlign val="subscript"/>
      <sz val="11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DE6F7"/>
        <bgColor indexed="64"/>
      </patternFill>
    </fill>
    <fill>
      <patternFill patternType="solid">
        <fgColor rgb="FFC8F5FC"/>
        <bgColor indexed="64"/>
      </patternFill>
    </fill>
    <fill>
      <patternFill patternType="solid">
        <fgColor rgb="FFCCF5FC"/>
        <bgColor indexed="64"/>
      </patternFill>
    </fill>
    <fill>
      <patternFill patternType="solid">
        <fgColor rgb="FF27D4F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14" fillId="2" borderId="1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3" fillId="3" borderId="4" xfId="0" applyFont="1" applyFill="1" applyBorder="1">
      <alignment vertical="center"/>
    </xf>
    <xf numFmtId="0" fontId="3" fillId="3" borderId="20" xfId="0" applyFont="1" applyFill="1" applyBorder="1">
      <alignment vertical="center"/>
    </xf>
    <xf numFmtId="0" fontId="3" fillId="6" borderId="20" xfId="0" applyFont="1" applyFill="1" applyBorder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right" vertical="center"/>
    </xf>
    <xf numFmtId="0" fontId="17" fillId="2" borderId="0" xfId="2" applyFont="1" applyFill="1" applyProtection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178" fontId="3" fillId="6" borderId="25" xfId="1" applyNumberFormat="1" applyFont="1" applyFill="1" applyBorder="1" applyAlignment="1" applyProtection="1">
      <alignment horizontal="right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3" fillId="2" borderId="12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178" fontId="3" fillId="7" borderId="26" xfId="1" applyNumberFormat="1" applyFont="1" applyFill="1" applyBorder="1" applyAlignment="1" applyProtection="1">
      <alignment horizontal="right" vertical="center"/>
    </xf>
    <xf numFmtId="178" fontId="3" fillId="6" borderId="21" xfId="1" applyNumberFormat="1" applyFont="1" applyFill="1" applyBorder="1" applyAlignment="1" applyProtection="1">
      <alignment horizontal="right" vertical="center"/>
    </xf>
    <xf numFmtId="0" fontId="8" fillId="3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178" fontId="3" fillId="6" borderId="25" xfId="0" applyNumberFormat="1" applyFont="1" applyFill="1" applyBorder="1" applyAlignment="1">
      <alignment horizontal="right" vertical="center"/>
    </xf>
    <xf numFmtId="0" fontId="3" fillId="2" borderId="22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178" fontId="3" fillId="7" borderId="26" xfId="0" applyNumberFormat="1" applyFont="1" applyFill="1" applyBorder="1" applyAlignment="1">
      <alignment horizontal="right" vertical="center"/>
    </xf>
    <xf numFmtId="178" fontId="3" fillId="6" borderId="2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81" fontId="6" fillId="3" borderId="6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>
      <alignment vertical="center"/>
    </xf>
    <xf numFmtId="176" fontId="3" fillId="2" borderId="22" xfId="0" applyNumberFormat="1" applyFont="1" applyFill="1" applyBorder="1">
      <alignment vertical="center"/>
    </xf>
    <xf numFmtId="178" fontId="3" fillId="7" borderId="14" xfId="0" applyNumberFormat="1" applyFont="1" applyFill="1" applyBorder="1" applyAlignment="1">
      <alignment horizontal="right" vertical="center"/>
    </xf>
    <xf numFmtId="178" fontId="3" fillId="6" borderId="22" xfId="0" applyNumberFormat="1" applyFont="1" applyFill="1" applyBorder="1" applyAlignment="1">
      <alignment horizontal="right" vertical="center"/>
    </xf>
    <xf numFmtId="178" fontId="3" fillId="6" borderId="26" xfId="1" applyNumberFormat="1" applyFont="1" applyFill="1" applyBorder="1" applyAlignment="1" applyProtection="1">
      <alignment horizontal="right" vertical="center"/>
    </xf>
    <xf numFmtId="178" fontId="3" fillId="6" borderId="6" xfId="1" applyNumberFormat="1" applyFont="1" applyFill="1" applyBorder="1" applyAlignment="1" applyProtection="1">
      <alignment horizontal="right" vertical="center"/>
    </xf>
    <xf numFmtId="178" fontId="3" fillId="6" borderId="0" xfId="1" applyNumberFormat="1" applyFont="1" applyFill="1" applyBorder="1" applyAlignment="1" applyProtection="1">
      <alignment horizontal="right" vertical="center"/>
    </xf>
    <xf numFmtId="178" fontId="3" fillId="6" borderId="12" xfId="1" applyNumberFormat="1" applyFont="1" applyFill="1" applyBorder="1" applyAlignment="1" applyProtection="1">
      <alignment horizontal="right" vertical="center"/>
    </xf>
    <xf numFmtId="0" fontId="6" fillId="3" borderId="7" xfId="0" applyFont="1" applyFill="1" applyBorder="1" applyAlignment="1">
      <alignment horizontal="center" vertical="center"/>
    </xf>
    <xf numFmtId="177" fontId="3" fillId="6" borderId="16" xfId="1" applyNumberFormat="1" applyFont="1" applyFill="1" applyBorder="1" applyAlignment="1" applyProtection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178" fontId="3" fillId="6" borderId="24" xfId="1" applyNumberFormat="1" applyFont="1" applyFill="1" applyBorder="1" applyAlignment="1" applyProtection="1">
      <alignment horizontal="right" vertical="center"/>
    </xf>
    <xf numFmtId="178" fontId="3" fillId="6" borderId="5" xfId="1" applyNumberFormat="1" applyFont="1" applyFill="1" applyBorder="1" applyAlignment="1" applyProtection="1">
      <alignment horizontal="right" vertical="center"/>
    </xf>
    <xf numFmtId="177" fontId="3" fillId="8" borderId="16" xfId="1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79" fontId="3" fillId="2" borderId="6" xfId="0" applyNumberFormat="1" applyFont="1" applyFill="1" applyBorder="1" applyAlignment="1">
      <alignment horizontal="center" vertical="center"/>
    </xf>
    <xf numFmtId="178" fontId="3" fillId="7" borderId="2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179" fontId="3" fillId="2" borderId="7" xfId="0" applyNumberFormat="1" applyFont="1" applyFill="1" applyBorder="1" applyAlignment="1">
      <alignment horizontal="center" vertical="center"/>
    </xf>
    <xf numFmtId="180" fontId="3" fillId="2" borderId="6" xfId="0" applyNumberFormat="1" applyFont="1" applyFill="1" applyBorder="1" applyAlignment="1">
      <alignment horizontal="center" vertical="center"/>
    </xf>
    <xf numFmtId="178" fontId="3" fillId="7" borderId="21" xfId="1" applyNumberFormat="1" applyFont="1" applyFill="1" applyBorder="1" applyAlignment="1" applyProtection="1">
      <alignment horizontal="right" vertical="center"/>
    </xf>
    <xf numFmtId="180" fontId="3" fillId="2" borderId="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>
      <alignment vertical="center"/>
    </xf>
    <xf numFmtId="178" fontId="3" fillId="7" borderId="5" xfId="0" applyNumberFormat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178" fontId="3" fillId="6" borderId="22" xfId="1" applyNumberFormat="1" applyFont="1" applyFill="1" applyBorder="1" applyAlignment="1" applyProtection="1">
      <alignment horizontal="right" vertical="center"/>
    </xf>
    <xf numFmtId="0" fontId="6" fillId="3" borderId="27" xfId="0" applyFont="1" applyFill="1" applyBorder="1" applyAlignment="1">
      <alignment horizontal="center" vertical="center"/>
    </xf>
    <xf numFmtId="177" fontId="3" fillId="5" borderId="16" xfId="1" applyNumberFormat="1" applyFont="1" applyFill="1" applyBorder="1" applyAlignment="1" applyProtection="1">
      <alignment horizontal="right" vertical="center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178" fontId="3" fillId="4" borderId="28" xfId="1" applyNumberFormat="1" applyFont="1" applyFill="1" applyBorder="1" applyAlignment="1" applyProtection="1">
      <alignment horizontal="right" vertical="center"/>
      <protection locked="0"/>
    </xf>
    <xf numFmtId="178" fontId="3" fillId="4" borderId="29" xfId="1" applyNumberFormat="1" applyFont="1" applyFill="1" applyBorder="1" applyAlignment="1" applyProtection="1">
      <alignment horizontal="right" vertical="center"/>
      <protection locked="0"/>
    </xf>
    <xf numFmtId="178" fontId="3" fillId="4" borderId="30" xfId="1" applyNumberFormat="1" applyFont="1" applyFill="1" applyBorder="1" applyAlignment="1" applyProtection="1">
      <alignment horizontal="right" vertical="center"/>
      <protection locked="0"/>
    </xf>
    <xf numFmtId="178" fontId="3" fillId="4" borderId="28" xfId="0" applyNumberFormat="1" applyFont="1" applyFill="1" applyBorder="1" applyAlignment="1" applyProtection="1">
      <alignment horizontal="right" vertical="center"/>
      <protection locked="0"/>
    </xf>
    <xf numFmtId="178" fontId="3" fillId="4" borderId="31" xfId="0" applyNumberFormat="1" applyFont="1" applyFill="1" applyBorder="1" applyAlignment="1" applyProtection="1">
      <alignment horizontal="right" vertical="center"/>
      <protection locked="0"/>
    </xf>
    <xf numFmtId="178" fontId="3" fillId="4" borderId="32" xfId="0" applyNumberFormat="1" applyFont="1" applyFill="1" applyBorder="1" applyAlignment="1" applyProtection="1">
      <alignment horizontal="right" vertical="center"/>
      <protection locked="0"/>
    </xf>
    <xf numFmtId="178" fontId="3" fillId="4" borderId="31" xfId="1" applyNumberFormat="1" applyFont="1" applyFill="1" applyBorder="1" applyAlignment="1" applyProtection="1">
      <alignment horizontal="right" vertical="center"/>
      <protection locked="0"/>
    </xf>
    <xf numFmtId="178" fontId="3" fillId="4" borderId="32" xfId="1" applyNumberFormat="1" applyFont="1" applyFill="1" applyBorder="1" applyAlignment="1" applyProtection="1">
      <alignment horizontal="right" vertical="center"/>
      <protection locked="0"/>
    </xf>
    <xf numFmtId="178" fontId="3" fillId="4" borderId="34" xfId="1" applyNumberFormat="1" applyFont="1" applyFill="1" applyBorder="1" applyAlignment="1" applyProtection="1">
      <alignment horizontal="right" vertical="center"/>
      <protection locked="0"/>
    </xf>
    <xf numFmtId="178" fontId="3" fillId="4" borderId="35" xfId="1" applyNumberFormat="1" applyFont="1" applyFill="1" applyBorder="1" applyAlignment="1" applyProtection="1">
      <alignment horizontal="right" vertical="center"/>
      <protection locked="0"/>
    </xf>
    <xf numFmtId="178" fontId="3" fillId="4" borderId="36" xfId="1" applyNumberFormat="1" applyFont="1" applyFill="1" applyBorder="1" applyAlignment="1" applyProtection="1">
      <alignment horizontal="right" vertical="center"/>
      <protection locked="0"/>
    </xf>
    <xf numFmtId="0" fontId="6" fillId="4" borderId="33" xfId="0" applyFont="1" applyFill="1" applyBorder="1" applyAlignment="1" applyProtection="1">
      <alignment horizontal="center" vertical="center"/>
      <protection locked="0"/>
    </xf>
    <xf numFmtId="178" fontId="3" fillId="4" borderId="1" xfId="1" applyNumberFormat="1" applyFont="1" applyFill="1" applyBorder="1" applyAlignment="1" applyProtection="1">
      <alignment horizontal="right" vertical="center"/>
      <protection locked="0"/>
    </xf>
    <xf numFmtId="178" fontId="3" fillId="4" borderId="38" xfId="1" applyNumberFormat="1" applyFont="1" applyFill="1" applyBorder="1" applyAlignment="1" applyProtection="1">
      <alignment horizontal="right" vertical="center"/>
      <protection locked="0"/>
    </xf>
    <xf numFmtId="178" fontId="3" fillId="4" borderId="29" xfId="0" applyNumberFormat="1" applyFont="1" applyFill="1" applyBorder="1" applyAlignment="1" applyProtection="1">
      <alignment horizontal="right" vertical="center"/>
      <protection locked="0"/>
    </xf>
    <xf numFmtId="178" fontId="3" fillId="4" borderId="30" xfId="0" applyNumberFormat="1" applyFont="1" applyFill="1" applyBorder="1" applyAlignment="1" applyProtection="1">
      <alignment horizontal="right" vertical="center"/>
      <protection locked="0"/>
    </xf>
    <xf numFmtId="178" fontId="3" fillId="4" borderId="4" xfId="1" applyNumberFormat="1" applyFont="1" applyFill="1" applyBorder="1" applyAlignment="1" applyProtection="1">
      <alignment horizontal="right" vertical="center"/>
      <protection locked="0"/>
    </xf>
    <xf numFmtId="178" fontId="3" fillId="4" borderId="12" xfId="1" applyNumberFormat="1" applyFont="1" applyFill="1" applyBorder="1" applyAlignment="1" applyProtection="1">
      <alignment horizontal="right" vertical="center"/>
      <protection locked="0"/>
    </xf>
    <xf numFmtId="178" fontId="3" fillId="4" borderId="9" xfId="1" applyNumberFormat="1" applyFont="1" applyFill="1" applyBorder="1" applyAlignment="1" applyProtection="1">
      <alignment horizontal="right" vertical="center"/>
      <protection locked="0"/>
    </xf>
    <xf numFmtId="0" fontId="14" fillId="4" borderId="37" xfId="0" applyFont="1" applyFill="1" applyBorder="1" applyAlignment="1" applyProtection="1">
      <alignment horizontal="center" vertical="center"/>
      <protection locked="0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center" vertical="center"/>
    </xf>
    <xf numFmtId="0" fontId="3" fillId="2" borderId="22" xfId="0" quotePrefix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79" fontId="3" fillId="2" borderId="6" xfId="0" applyNumberFormat="1" applyFont="1" applyFill="1" applyBorder="1" applyAlignment="1">
      <alignment horizontal="center" vertical="center"/>
    </xf>
    <xf numFmtId="179" fontId="3" fillId="2" borderId="7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80" fontId="3" fillId="2" borderId="6" xfId="0" applyNumberFormat="1" applyFont="1" applyFill="1" applyBorder="1" applyAlignment="1">
      <alignment horizontal="center" vertical="center"/>
    </xf>
    <xf numFmtId="180" fontId="3" fillId="2" borderId="7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77" fontId="3" fillId="6" borderId="13" xfId="1" applyNumberFormat="1" applyFont="1" applyFill="1" applyBorder="1" applyAlignment="1" applyProtection="1">
      <alignment horizontal="right" vertical="center"/>
    </xf>
    <xf numFmtId="177" fontId="3" fillId="6" borderId="17" xfId="1" applyNumberFormat="1" applyFont="1" applyFill="1" applyBorder="1" applyAlignment="1" applyProtection="1">
      <alignment horizontal="right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 shrinkToFit="1"/>
    </xf>
    <xf numFmtId="0" fontId="6" fillId="3" borderId="20" xfId="0" applyFont="1" applyFill="1" applyBorder="1" applyAlignment="1">
      <alignment horizontal="left" vertical="center" wrapText="1" shrinkToFit="1"/>
    </xf>
    <xf numFmtId="0" fontId="6" fillId="3" borderId="9" xfId="0" applyFont="1" applyFill="1" applyBorder="1" applyAlignment="1">
      <alignment horizontal="left" vertical="center" shrinkToFit="1"/>
    </xf>
    <xf numFmtId="0" fontId="6" fillId="3" borderId="4" xfId="0" applyFont="1" applyFill="1" applyBorder="1" applyAlignment="1">
      <alignment horizontal="left" vertical="center" shrinkToFit="1"/>
    </xf>
    <xf numFmtId="0" fontId="6" fillId="3" borderId="20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CC"/>
      <color rgb="FFFFFFCC"/>
      <color rgb="FFCCF5FC"/>
      <color rgb="FFFFE285"/>
      <color rgb="FF27D4F1"/>
      <color rgb="FF0EBFDC"/>
      <color rgb="FFC8F5FC"/>
      <color rgb="FF7DE6F7"/>
      <color rgb="FF52DDF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en-US"/>
              <a:t>年間</a:t>
            </a:r>
            <a:r>
              <a:rPr lang="en-US" altLang="ja-JP" sz="1800" b="1" i="0" u="none" strike="noStrike" baseline="0">
                <a:effectLst/>
              </a:rPr>
              <a:t>CO</a:t>
            </a:r>
            <a:r>
              <a:rPr lang="ja-JP" altLang="ja-JP" sz="1800" b="1" i="0" u="none" strike="noStrike" baseline="0">
                <a:effectLst/>
              </a:rPr>
              <a:t>₂</a:t>
            </a:r>
            <a:r>
              <a:rPr lang="ja-JP" altLang="en-US"/>
              <a:t>排出量  （割合</a:t>
            </a:r>
            <a:r>
              <a:rPr lang="en-US" altLang="ja-JP"/>
              <a:t>%</a:t>
            </a:r>
            <a:r>
              <a:rPr lang="ja-JP" altLang="en-US"/>
              <a:t>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386327845382961"/>
          <c:y val="9.4353372018639761E-2"/>
          <c:w val="0.31528137675972323"/>
          <c:h val="0.88439586851770269"/>
        </c:manualLayout>
      </c:layout>
      <c:pieChart>
        <c:varyColors val="1"/>
        <c:ser>
          <c:idx val="0"/>
          <c:order val="0"/>
          <c:tx>
            <c:v>排出量</c:v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51-4718-A7AB-AA6B40C6A5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51-4718-A7AB-AA6B40C6A5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851-4718-A7AB-AA6B40C6A5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851-4718-A7AB-AA6B40C6A5B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851-4718-A7AB-AA6B40C6A5B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851-4718-A7AB-AA6B40C6A5B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851-4718-A7AB-AA6B40C6A5B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851-4718-A7AB-AA6B40C6A5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('（様式第1号）二酸化炭素排出状況（【毎月入力用】　全事業所）'!$B$8,'（様式第1号）二酸化炭素排出状況（【毎月入力用】　全事業所）'!$B$10,'（様式第1号）二酸化炭素排出状況（【毎月入力用】　全事業所）'!$B$12,'（様式第1号）二酸化炭素排出状況（【毎月入力用】　全事業所）'!$B$14,'（様式第1号）二酸化炭素排出状況（【毎月入力用】　全事業所）'!$B$16,'（様式第1号）二酸化炭素排出状況（【毎月入力用】　全事業所）'!$B$18,'（様式第1号）二酸化炭素排出状況（【毎月入力用】　全事業所）'!$B$20,'（様式第1号）二酸化炭素排出状況（【毎月入力用】　全事業所）'!$B$22)</c:f>
              <c:strCache>
                <c:ptCount val="8"/>
                <c:pt idx="0">
                  <c:v> 電力</c:v>
                </c:pt>
                <c:pt idx="1">
                  <c:v> 灯油</c:v>
                </c:pt>
                <c:pt idx="2">
                  <c:v>A重油</c:v>
                </c:pt>
                <c:pt idx="3">
                  <c:v>都市ガス</c:v>
                </c:pt>
                <c:pt idx="4">
                  <c:v>液化天然ガス
(LNG)</c:v>
                </c:pt>
                <c:pt idx="5">
                  <c:v>液化石油ガス
(LPG)</c:v>
                </c:pt>
                <c:pt idx="6">
                  <c:v>ガソリン</c:v>
                </c:pt>
                <c:pt idx="7">
                  <c:v>軽油</c:v>
                </c:pt>
              </c:strCache>
            </c:strRef>
          </c:cat>
          <c:val>
            <c:numRef>
              <c:f>('（様式第1号）二酸化炭素排出状況（【毎月入力用】　全事業所）'!$R$8,'（様式第1号）二酸化炭素排出状況（【毎月入力用】　全事業所）'!$R$10,'（様式第1号）二酸化炭素排出状況（【毎月入力用】　全事業所）'!$R$12,'（様式第1号）二酸化炭素排出状況（【毎月入力用】　全事業所）'!$R$14,'（様式第1号）二酸化炭素排出状況（【毎月入力用】　全事業所）'!$R$16,'（様式第1号）二酸化炭素排出状況（【毎月入力用】　全事業所）'!$R$18,'（様式第1号）二酸化炭素排出状況（【毎月入力用】　全事業所）'!$R$20,'（様式第1号）二酸化炭素排出状況（【毎月入力用】　全事業所）'!$R$22)</c:f>
              <c:numCache>
                <c:formatCode>#,##0_);[Red]\(#,##0\)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51-4718-A7AB-AA6B40C6A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en-US"/>
              <a:t>月別</a:t>
            </a:r>
            <a:r>
              <a:rPr lang="en-US" altLang="ja-JP" sz="1800" b="1" i="0" u="none" strike="noStrike" baseline="0">
                <a:effectLst/>
              </a:rPr>
              <a:t>CO</a:t>
            </a:r>
            <a:r>
              <a:rPr lang="ja-JP" altLang="ja-JP" sz="1800" b="1" i="0" u="none" strike="noStrike" baseline="0">
                <a:effectLst/>
              </a:rPr>
              <a:t>₂</a:t>
            </a:r>
            <a:r>
              <a:rPr lang="ja-JP" altLang="en-US"/>
              <a:t>排出量  （</a:t>
            </a:r>
            <a:r>
              <a:rPr lang="en-US" altLang="ja-JP"/>
              <a:t>kg-</a:t>
            </a:r>
            <a:r>
              <a:rPr lang="en-US" altLang="ja-JP" sz="1800" b="1" i="0" u="none" strike="noStrike" baseline="0">
                <a:effectLst/>
              </a:rPr>
              <a:t>CO</a:t>
            </a:r>
            <a:r>
              <a:rPr lang="ja-JP" altLang="ja-JP" sz="1800" b="1" i="0" u="none" strike="noStrike" baseline="0">
                <a:effectLst/>
              </a:rPr>
              <a:t>₂</a:t>
            </a:r>
            <a:r>
              <a:rPr lang="ja-JP" altLang="en-US"/>
              <a:t>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電力</c:v>
          </c:tx>
          <c:invertIfNegative val="0"/>
          <c:cat>
            <c:strRef>
              <c:f>'（様式第1号）二酸化炭素排出状況（【毎月入力用】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'（様式第1号）二酸化炭素排出状況（【毎月入力用】　全事業所）'!$F$9:$Q$9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C-4C55-BE8A-C8E2D83C95DE}"/>
            </c:ext>
          </c:extLst>
        </c:ser>
        <c:ser>
          <c:idx val="1"/>
          <c:order val="1"/>
          <c:tx>
            <c:v>灯油</c:v>
          </c:tx>
          <c:invertIfNegative val="0"/>
          <c:cat>
            <c:strRef>
              <c:f>'（様式第1号）二酸化炭素排出状況（【毎月入力用】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'（様式第1号）二酸化炭素排出状況（【毎月入力用】　全事業所）'!$F$11:$Q$11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C-4C55-BE8A-C8E2D83C95DE}"/>
            </c:ext>
          </c:extLst>
        </c:ser>
        <c:ser>
          <c:idx val="2"/>
          <c:order val="2"/>
          <c:tx>
            <c:v>A重油</c:v>
          </c:tx>
          <c:invertIfNegative val="0"/>
          <c:cat>
            <c:strRef>
              <c:f>'（様式第1号）二酸化炭素排出状況（【毎月入力用】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'（様式第1号）二酸化炭素排出状況（【毎月入力用】　全事業所）'!$F$13:$Q$13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BC-4C55-BE8A-C8E2D83C95DE}"/>
            </c:ext>
          </c:extLst>
        </c:ser>
        <c:ser>
          <c:idx val="3"/>
          <c:order val="3"/>
          <c:tx>
            <c:v>都市ガス</c:v>
          </c:tx>
          <c:invertIfNegative val="0"/>
          <c:cat>
            <c:strRef>
              <c:f>'（様式第1号）二酸化炭素排出状況（【毎月入力用】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'（様式第1号）二酸化炭素排出状況（【毎月入力用】　全事業所）'!$F$15:$Q$15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BC-4C55-BE8A-C8E2D83C95DE}"/>
            </c:ext>
          </c:extLst>
        </c:ser>
        <c:ser>
          <c:idx val="4"/>
          <c:order val="4"/>
          <c:tx>
            <c:v>液化天然ガス（LNG）</c:v>
          </c:tx>
          <c:invertIfNegative val="0"/>
          <c:cat>
            <c:strRef>
              <c:f>'（様式第1号）二酸化炭素排出状況（【毎月入力用】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'（様式第1号）二酸化炭素排出状況（【毎月入力用】　全事業所）'!$F$17:$Q$17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BC-4C55-BE8A-C8E2D83C95DE}"/>
            </c:ext>
          </c:extLst>
        </c:ser>
        <c:ser>
          <c:idx val="5"/>
          <c:order val="5"/>
          <c:tx>
            <c:v>液化石油ガス（LPG）</c:v>
          </c:tx>
          <c:invertIfNegative val="0"/>
          <c:cat>
            <c:strRef>
              <c:f>'（様式第1号）二酸化炭素排出状況（【毎月入力用】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'（様式第1号）二酸化炭素排出状況（【毎月入力用】　全事業所）'!$F$19:$Q$19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BC-4C55-BE8A-C8E2D83C95DE}"/>
            </c:ext>
          </c:extLst>
        </c:ser>
        <c:ser>
          <c:idx val="6"/>
          <c:order val="6"/>
          <c:tx>
            <c:v>ガソリン</c:v>
          </c:tx>
          <c:invertIfNegative val="0"/>
          <c:cat>
            <c:strRef>
              <c:f>'（様式第1号）二酸化炭素排出状況（【毎月入力用】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'（様式第1号）二酸化炭素排出状況（【毎月入力用】　全事業所）'!$F$21:$Q$21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BC-4C55-BE8A-C8E2D83C95DE}"/>
            </c:ext>
          </c:extLst>
        </c:ser>
        <c:ser>
          <c:idx val="7"/>
          <c:order val="7"/>
          <c:tx>
            <c:v>軽油</c:v>
          </c:tx>
          <c:invertIfNegative val="0"/>
          <c:cat>
            <c:strRef>
              <c:f>'（様式第1号）二酸化炭素排出状況（【毎月入力用】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'（様式第1号）二酸化炭素排出状況（【毎月入力用】　全事業所）'!$F$23:$Q$23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BC-4C55-BE8A-C8E2D83C9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45239768"/>
        <c:axId val="1"/>
      </c:bar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3452397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en-US"/>
              <a:t>年間</a:t>
            </a:r>
            <a:r>
              <a:rPr lang="en-US" altLang="ja-JP" sz="1800" b="1" i="0" u="none" strike="noStrike" baseline="0">
                <a:effectLst/>
              </a:rPr>
              <a:t>CO</a:t>
            </a:r>
            <a:r>
              <a:rPr lang="ja-JP" altLang="ja-JP" sz="1800" b="1" i="0" u="none" strike="noStrike" baseline="0">
                <a:effectLst/>
              </a:rPr>
              <a:t>₂</a:t>
            </a:r>
            <a:r>
              <a:rPr lang="ja-JP" altLang="en-US"/>
              <a:t>排出量  （割合</a:t>
            </a:r>
            <a:r>
              <a:rPr lang="en-US" altLang="ja-JP"/>
              <a:t>%</a:t>
            </a:r>
            <a:r>
              <a:rPr lang="ja-JP" altLang="en-US"/>
              <a:t>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386327845382961"/>
          <c:y val="9.4353372018639761E-2"/>
          <c:w val="0.31528137675972323"/>
          <c:h val="0.88439586851770269"/>
        </c:manualLayout>
      </c:layout>
      <c:pieChart>
        <c:varyColors val="1"/>
        <c:ser>
          <c:idx val="0"/>
          <c:order val="0"/>
          <c:tx>
            <c:v>排出量</c:v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85-4B72-94C3-3504CFDBF6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85-4B72-94C3-3504CFDBF6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385-4B72-94C3-3504CFDBF63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385-4B72-94C3-3504CFDBF63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385-4B72-94C3-3504CFDBF63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385-4B72-94C3-3504CFDBF63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385-4B72-94C3-3504CFDBF63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385-4B72-94C3-3504CFDBF6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('【参考】二酸化炭素排出状況（【毎月入力用】　市内事業所）'!$B$7,'【参考】二酸化炭素排出状況（【毎月入力用】　市内事業所）'!$B$9,'【参考】二酸化炭素排出状況（【毎月入力用】　市内事業所）'!$B$11,'【参考】二酸化炭素排出状況（【毎月入力用】　市内事業所）'!$B$13,'【参考】二酸化炭素排出状況（【毎月入力用】　市内事業所）'!$B$15,'【参考】二酸化炭素排出状況（【毎月入力用】　市内事業所）'!$B$17,'【参考】二酸化炭素排出状況（【毎月入力用】　市内事業所）'!$B$19,'【参考】二酸化炭素排出状況（【毎月入力用】　市内事業所）'!$B$21)</c:f>
              <c:strCache>
                <c:ptCount val="8"/>
                <c:pt idx="0">
                  <c:v> 電力</c:v>
                </c:pt>
                <c:pt idx="1">
                  <c:v> 灯油</c:v>
                </c:pt>
                <c:pt idx="2">
                  <c:v>A重油</c:v>
                </c:pt>
                <c:pt idx="3">
                  <c:v>都市ガス</c:v>
                </c:pt>
                <c:pt idx="4">
                  <c:v>液化天然ガス
(LNG)</c:v>
                </c:pt>
                <c:pt idx="5">
                  <c:v>液化石油ガス
(LPG)</c:v>
                </c:pt>
                <c:pt idx="6">
                  <c:v>ガソリン</c:v>
                </c:pt>
                <c:pt idx="7">
                  <c:v>軽油</c:v>
                </c:pt>
              </c:strCache>
            </c:strRef>
          </c:cat>
          <c:val>
            <c:numRef>
              <c:f>('【参考】二酸化炭素排出状況（【毎月入力用】　市内事業所）'!$R$7,'【参考】二酸化炭素排出状況（【毎月入力用】　市内事業所）'!$R$9,'【参考】二酸化炭素排出状況（【毎月入力用】　市内事業所）'!$R$11,'【参考】二酸化炭素排出状況（【毎月入力用】　市内事業所）'!$R$13,'【参考】二酸化炭素排出状況（【毎月入力用】　市内事業所）'!$R$15,'【参考】二酸化炭素排出状況（【毎月入力用】　市内事業所）'!$R$17,'【参考】二酸化炭素排出状況（【毎月入力用】　市内事業所）'!$R$19,'【参考】二酸化炭素排出状況（【毎月入力用】　市内事業所）'!$R$21)</c:f>
              <c:numCache>
                <c:formatCode>#,##0_);[Red]\(#,##0\)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85-4B72-94C3-3504CFDBF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ja-JP" sz="1800" b="1" i="0" baseline="0">
                <a:effectLst/>
              </a:rPr>
              <a:t>月別</a:t>
            </a:r>
            <a:r>
              <a:rPr lang="en-US" altLang="ja-JP" sz="1800" b="1" i="0" baseline="0">
                <a:effectLst/>
              </a:rPr>
              <a:t>CO</a:t>
            </a:r>
            <a:r>
              <a:rPr lang="ja-JP" altLang="ja-JP" sz="1800" b="1" i="0" baseline="0">
                <a:effectLst/>
              </a:rPr>
              <a:t>₂排出量  （</a:t>
            </a:r>
            <a:r>
              <a:rPr lang="en-US" altLang="ja-JP" sz="1800" b="1" i="0" baseline="0">
                <a:effectLst/>
              </a:rPr>
              <a:t>kg-CO</a:t>
            </a:r>
            <a:r>
              <a:rPr lang="ja-JP" altLang="ja-JP" sz="1800" b="1" i="0" baseline="0">
                <a:effectLst/>
              </a:rPr>
              <a:t>₂）</a:t>
            </a:r>
            <a:endParaRPr lang="ja-JP" altLang="ja-JP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電力</c:v>
          </c:tx>
          <c:invertIfNegative val="0"/>
          <c:cat>
            <c:strRef>
              <c:f>'【参考】二酸化炭素排出状況（【毎月入力用】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'【参考】二酸化炭素排出状況（【毎月入力用】　市内事業所）'!$F$8:$Q$8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B-49E4-A24B-948A9698EACF}"/>
            </c:ext>
          </c:extLst>
        </c:ser>
        <c:ser>
          <c:idx val="1"/>
          <c:order val="1"/>
          <c:tx>
            <c:v>灯油</c:v>
          </c:tx>
          <c:invertIfNegative val="0"/>
          <c:cat>
            <c:strRef>
              <c:f>'【参考】二酸化炭素排出状況（【毎月入力用】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'【参考】二酸化炭素排出状況（【毎月入力用】　市内事業所）'!$F$10:$Q$10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B-49E4-A24B-948A9698EACF}"/>
            </c:ext>
          </c:extLst>
        </c:ser>
        <c:ser>
          <c:idx val="2"/>
          <c:order val="2"/>
          <c:tx>
            <c:v>A重油</c:v>
          </c:tx>
          <c:invertIfNegative val="0"/>
          <c:cat>
            <c:strRef>
              <c:f>'【参考】二酸化炭素排出状況（【毎月入力用】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'【参考】二酸化炭素排出状況（【毎月入力用】　市内事業所）'!$F$12:$Q$12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4B-49E4-A24B-948A9698EACF}"/>
            </c:ext>
          </c:extLst>
        </c:ser>
        <c:ser>
          <c:idx val="3"/>
          <c:order val="3"/>
          <c:tx>
            <c:v>都市ガス</c:v>
          </c:tx>
          <c:invertIfNegative val="0"/>
          <c:cat>
            <c:strRef>
              <c:f>'【参考】二酸化炭素排出状況（【毎月入力用】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'【参考】二酸化炭素排出状況（【毎月入力用】　市内事業所）'!$F$14:$Q$14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4B-49E4-A24B-948A9698EACF}"/>
            </c:ext>
          </c:extLst>
        </c:ser>
        <c:ser>
          <c:idx val="4"/>
          <c:order val="4"/>
          <c:tx>
            <c:v>液化天然ガス（LNG）</c:v>
          </c:tx>
          <c:invertIfNegative val="0"/>
          <c:cat>
            <c:strRef>
              <c:f>'【参考】二酸化炭素排出状況（【毎月入力用】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'【参考】二酸化炭素排出状況（【毎月入力用】　市内事業所）'!$F$16:$Q$16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4B-49E4-A24B-948A9698EACF}"/>
            </c:ext>
          </c:extLst>
        </c:ser>
        <c:ser>
          <c:idx val="5"/>
          <c:order val="5"/>
          <c:tx>
            <c:v>液化石油ガス（LPG）</c:v>
          </c:tx>
          <c:invertIfNegative val="0"/>
          <c:cat>
            <c:strRef>
              <c:f>'【参考】二酸化炭素排出状況（【毎月入力用】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'【参考】二酸化炭素排出状況（【毎月入力用】　市内事業所）'!$F$18:$Q$18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4B-49E4-A24B-948A9698EACF}"/>
            </c:ext>
          </c:extLst>
        </c:ser>
        <c:ser>
          <c:idx val="6"/>
          <c:order val="6"/>
          <c:tx>
            <c:v>ガソリン</c:v>
          </c:tx>
          <c:invertIfNegative val="0"/>
          <c:cat>
            <c:strRef>
              <c:f>'【参考】二酸化炭素排出状況（【毎月入力用】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'【参考】二酸化炭素排出状況（【毎月入力用】　市内事業所）'!$F$20:$Q$20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4B-49E4-A24B-948A9698EACF}"/>
            </c:ext>
          </c:extLst>
        </c:ser>
        <c:ser>
          <c:idx val="7"/>
          <c:order val="7"/>
          <c:tx>
            <c:v>軽油</c:v>
          </c:tx>
          <c:invertIfNegative val="0"/>
          <c:cat>
            <c:strRef>
              <c:f>'【参考】二酸化炭素排出状況（【毎月入力用】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'【参考】二酸化炭素排出状況（【毎月入力用】　市内事業所）'!$F$22:$Q$22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4B-49E4-A24B-948A9698E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45239768"/>
        <c:axId val="1"/>
      </c:bar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3452397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77</xdr:row>
      <xdr:rowOff>114300</xdr:rowOff>
    </xdr:from>
    <xdr:to>
      <xdr:col>22</xdr:col>
      <xdr:colOff>133350</xdr:colOff>
      <xdr:row>111</xdr:row>
      <xdr:rowOff>85725</xdr:rowOff>
    </xdr:to>
    <xdr:graphicFrame macro="">
      <xdr:nvGraphicFramePr>
        <xdr:cNvPr id="1079" name="グラフ 14">
          <a:extLst>
            <a:ext uri="{FF2B5EF4-FFF2-40B4-BE49-F238E27FC236}">
              <a16:creationId xmlns:a16="http://schemas.microsoft.com/office/drawing/2014/main" id="{2CA120C0-293F-424C-ABE6-4E14A9996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120650</xdr:colOff>
      <xdr:row>27</xdr:row>
      <xdr:rowOff>149225</xdr:rowOff>
    </xdr:from>
    <xdr:to>
      <xdr:col>22</xdr:col>
      <xdr:colOff>101600</xdr:colOff>
      <xdr:row>73</xdr:row>
      <xdr:rowOff>28575</xdr:rowOff>
    </xdr:to>
    <xdr:graphicFrame macro="">
      <xdr:nvGraphicFramePr>
        <xdr:cNvPr id="1080" name="グラフ 20">
          <a:extLst>
            <a:ext uri="{FF2B5EF4-FFF2-40B4-BE49-F238E27FC236}">
              <a16:creationId xmlns:a16="http://schemas.microsoft.com/office/drawing/2014/main" id="{C435A691-EE8B-4A91-B4DE-C862D4DD4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76</xdr:row>
      <xdr:rowOff>114300</xdr:rowOff>
    </xdr:from>
    <xdr:to>
      <xdr:col>22</xdr:col>
      <xdr:colOff>133350</xdr:colOff>
      <xdr:row>110</xdr:row>
      <xdr:rowOff>85725</xdr:rowOff>
    </xdr:to>
    <xdr:graphicFrame macro="">
      <xdr:nvGraphicFramePr>
        <xdr:cNvPr id="2" name="グラフ 14">
          <a:extLst>
            <a:ext uri="{FF2B5EF4-FFF2-40B4-BE49-F238E27FC236}">
              <a16:creationId xmlns:a16="http://schemas.microsoft.com/office/drawing/2014/main" id="{A2398D89-591D-468C-AD11-48987B791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120650</xdr:colOff>
      <xdr:row>26</xdr:row>
      <xdr:rowOff>149225</xdr:rowOff>
    </xdr:from>
    <xdr:to>
      <xdr:col>22</xdr:col>
      <xdr:colOff>101600</xdr:colOff>
      <xdr:row>72</xdr:row>
      <xdr:rowOff>28575</xdr:rowOff>
    </xdr:to>
    <xdr:graphicFrame macro="">
      <xdr:nvGraphicFramePr>
        <xdr:cNvPr id="3" name="グラフ 20">
          <a:extLst>
            <a:ext uri="{FF2B5EF4-FFF2-40B4-BE49-F238E27FC236}">
              <a16:creationId xmlns:a16="http://schemas.microsoft.com/office/drawing/2014/main" id="{9F2D2EBF-0809-4744-A4A6-A771A7778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licies.env.go.jp/earth/ghg-santeikohyo/files/manual/chpt2_6-0_rev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olicies.env.go.jp/earth/ghg-santeikohyo/files/manual/chpt2_6-0_re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Q34"/>
  <sheetViews>
    <sheetView showZeros="0" tabSelected="1" view="pageBreakPreview" zoomScale="60" zoomScaleNormal="25" workbookViewId="0">
      <selection activeCell="W24" sqref="W24"/>
    </sheetView>
  </sheetViews>
  <sheetFormatPr defaultColWidth="9" defaultRowHeight="13" x14ac:dyDescent="0.2"/>
  <cols>
    <col min="1" max="1" width="6.6328125" style="1" customWidth="1"/>
    <col min="2" max="2" width="14" style="1" customWidth="1"/>
    <col min="3" max="3" width="13.453125" style="1" customWidth="1"/>
    <col min="4" max="4" width="12.6328125" style="1" customWidth="1"/>
    <col min="5" max="5" width="8.6328125" style="1" customWidth="1"/>
    <col min="6" max="17" width="13.7265625" style="1" customWidth="1"/>
    <col min="18" max="18" width="15.90625" style="2" customWidth="1"/>
    <col min="19" max="19" width="9.6328125" style="2" customWidth="1"/>
    <col min="20" max="20" width="20.6328125" style="2" customWidth="1"/>
    <col min="21" max="21" width="6.1796875" style="2" customWidth="1"/>
    <col min="22" max="22" width="8.90625" style="2" customWidth="1"/>
    <col min="23" max="23" width="18.26953125" style="1" customWidth="1"/>
    <col min="24" max="25" width="9" style="2"/>
    <col min="26" max="26" width="19.7265625" style="1" customWidth="1"/>
    <col min="27" max="27" width="15" style="1" customWidth="1"/>
    <col min="28" max="28" width="13.54296875" style="1" customWidth="1"/>
    <col min="29" max="34" width="9" style="1"/>
    <col min="35" max="35" width="18.90625" style="1" customWidth="1"/>
    <col min="36" max="36" width="11.36328125" style="1" customWidth="1"/>
    <col min="37" max="37" width="18.90625" style="1" customWidth="1"/>
    <col min="38" max="38" width="9" style="1"/>
    <col min="39" max="39" width="18.90625" style="1" customWidth="1"/>
    <col min="40" max="40" width="10.6328125" style="1" bestFit="1" customWidth="1"/>
    <col min="41" max="41" width="19" style="1" customWidth="1"/>
    <col min="42" max="42" width="9.7265625" style="1" bestFit="1" customWidth="1"/>
    <col min="43" max="43" width="19" style="1" customWidth="1"/>
    <col min="44" max="16384" width="9" style="1"/>
  </cols>
  <sheetData>
    <row r="1" spans="1:43" ht="38.5" customHeight="1" x14ac:dyDescent="0.2">
      <c r="A1" s="132" t="s">
        <v>44</v>
      </c>
      <c r="B1" s="132"/>
      <c r="C1" s="132"/>
      <c r="D1" s="132"/>
      <c r="E1" s="132"/>
      <c r="F1" s="132"/>
    </row>
    <row r="2" spans="1:43" ht="38.5" customHeight="1" x14ac:dyDescent="0.2">
      <c r="A2" s="3"/>
      <c r="B2" s="3"/>
      <c r="C2" s="3"/>
      <c r="D2" s="3"/>
      <c r="E2" s="3"/>
      <c r="F2" s="3"/>
    </row>
    <row r="3" spans="1:43" ht="21" customHeight="1" x14ac:dyDescent="0.2">
      <c r="C3" s="4"/>
      <c r="D3" s="4"/>
      <c r="E3" s="4"/>
      <c r="F3" s="4"/>
      <c r="G3" s="4"/>
      <c r="H3" s="90"/>
      <c r="I3" s="5" t="s">
        <v>52</v>
      </c>
      <c r="J3" s="112" t="s">
        <v>51</v>
      </c>
      <c r="K3" s="112"/>
      <c r="L3" s="112"/>
      <c r="M3" s="112"/>
      <c r="N3" s="112"/>
      <c r="O3" s="112"/>
      <c r="P3" s="112"/>
      <c r="Q3" s="4"/>
      <c r="R3" s="4"/>
      <c r="S3" s="4"/>
      <c r="T3" s="4"/>
      <c r="U3" s="4"/>
      <c r="V3" s="4"/>
    </row>
    <row r="4" spans="1:43" ht="12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43" ht="26.25" customHeight="1" x14ac:dyDescent="0.2">
      <c r="B5" s="7" t="s">
        <v>0</v>
      </c>
    </row>
    <row r="6" spans="1:43" ht="18" customHeight="1" x14ac:dyDescent="0.2">
      <c r="B6" s="101" t="s">
        <v>42</v>
      </c>
      <c r="C6" s="119"/>
      <c r="D6" s="102"/>
      <c r="E6" s="115" t="s">
        <v>43</v>
      </c>
      <c r="F6" s="8"/>
      <c r="G6" s="9"/>
      <c r="H6" s="9"/>
      <c r="I6" s="9"/>
      <c r="J6" s="9"/>
      <c r="K6" s="10">
        <f>H3</f>
        <v>0</v>
      </c>
      <c r="L6" s="9" t="s">
        <v>52</v>
      </c>
      <c r="M6" s="9"/>
      <c r="N6" s="9"/>
      <c r="O6" s="9"/>
      <c r="P6" s="9"/>
      <c r="Q6" s="9"/>
      <c r="R6" s="122" t="s">
        <v>50</v>
      </c>
      <c r="S6" s="124" t="s">
        <v>69</v>
      </c>
      <c r="T6" s="113" t="s">
        <v>49</v>
      </c>
      <c r="U6" s="1"/>
      <c r="V6" s="1"/>
      <c r="W6" s="2"/>
      <c r="X6" s="1"/>
      <c r="Y6" s="1"/>
    </row>
    <row r="7" spans="1:43" ht="30" customHeight="1" thickBot="1" x14ac:dyDescent="0.25">
      <c r="B7" s="103"/>
      <c r="C7" s="120"/>
      <c r="D7" s="104"/>
      <c r="E7" s="121"/>
      <c r="F7" s="11" t="s">
        <v>2</v>
      </c>
      <c r="G7" s="12" t="s">
        <v>3</v>
      </c>
      <c r="H7" s="12" t="s">
        <v>4</v>
      </c>
      <c r="I7" s="12" t="s">
        <v>5</v>
      </c>
      <c r="J7" s="12" t="s">
        <v>6</v>
      </c>
      <c r="K7" s="12" t="s">
        <v>7</v>
      </c>
      <c r="L7" s="12" t="s">
        <v>8</v>
      </c>
      <c r="M7" s="12" t="s">
        <v>9</v>
      </c>
      <c r="N7" s="12" t="s">
        <v>10</v>
      </c>
      <c r="O7" s="12" t="s">
        <v>11</v>
      </c>
      <c r="P7" s="12" t="s">
        <v>12</v>
      </c>
      <c r="Q7" s="13" t="s">
        <v>13</v>
      </c>
      <c r="R7" s="123"/>
      <c r="S7" s="125"/>
      <c r="T7" s="114"/>
      <c r="U7" s="1"/>
      <c r="V7" s="14" t="s">
        <v>14</v>
      </c>
      <c r="W7" s="14" t="s">
        <v>15</v>
      </c>
      <c r="X7" s="15" t="s">
        <v>16</v>
      </c>
      <c r="Y7" s="16"/>
      <c r="AH7" s="17" t="s">
        <v>59</v>
      </c>
      <c r="AI7" s="18" t="s">
        <v>60</v>
      </c>
    </row>
    <row r="8" spans="1:43" ht="53.5" customHeight="1" x14ac:dyDescent="0.2">
      <c r="B8" s="115" t="s">
        <v>17</v>
      </c>
      <c r="C8" s="19" t="s">
        <v>1</v>
      </c>
      <c r="D8" s="20" t="s">
        <v>18</v>
      </c>
      <c r="E8" s="21" t="s">
        <v>19</v>
      </c>
      <c r="F8" s="70"/>
      <c r="G8" s="71"/>
      <c r="H8" s="71"/>
      <c r="I8" s="71"/>
      <c r="J8" s="71"/>
      <c r="K8" s="71"/>
      <c r="L8" s="71"/>
      <c r="M8" s="71"/>
      <c r="N8" s="71"/>
      <c r="O8" s="71"/>
      <c r="P8" s="71"/>
      <c r="Q8" s="72"/>
      <c r="R8" s="22">
        <f t="shared" ref="R8:R23" si="0">SUM(F8:Q8)</f>
        <v>0</v>
      </c>
      <c r="S8" s="23" t="e">
        <f>CHOOSE(C9,X8,X9,X10,X11,X12,X13,X14,X15,X16,X17)</f>
        <v>#VALUE!</v>
      </c>
      <c r="T8" s="116" t="e">
        <f>R9</f>
        <v>#VALUE!</v>
      </c>
      <c r="U8" s="1"/>
      <c r="V8" s="14">
        <v>1</v>
      </c>
      <c r="W8" s="24" t="s">
        <v>20</v>
      </c>
      <c r="X8" s="25">
        <v>0.52600000000000002</v>
      </c>
      <c r="Y8" s="1"/>
      <c r="AH8" s="111" t="s">
        <v>56</v>
      </c>
      <c r="AI8" s="111"/>
      <c r="AJ8" s="111" t="s">
        <v>61</v>
      </c>
      <c r="AK8" s="111"/>
      <c r="AL8" s="111" t="s">
        <v>62</v>
      </c>
      <c r="AM8" s="111"/>
      <c r="AN8" s="131" t="s">
        <v>63</v>
      </c>
      <c r="AO8" s="111"/>
      <c r="AP8" s="131" t="s">
        <v>64</v>
      </c>
      <c r="AQ8" s="111"/>
    </row>
    <row r="9" spans="1:43" ht="30" customHeight="1" thickBot="1" x14ac:dyDescent="0.25">
      <c r="B9" s="103"/>
      <c r="C9" s="69"/>
      <c r="D9" s="26" t="s">
        <v>45</v>
      </c>
      <c r="E9" s="27" t="s">
        <v>48</v>
      </c>
      <c r="F9" s="28" t="e">
        <f>ROUND(F8*$S$8,0)</f>
        <v>#VALUE!</v>
      </c>
      <c r="G9" s="28" t="e">
        <f t="shared" ref="G9:Q9" si="1">ROUND(G8*$S$8,0)</f>
        <v>#VALUE!</v>
      </c>
      <c r="H9" s="28" t="e">
        <f t="shared" si="1"/>
        <v>#VALUE!</v>
      </c>
      <c r="I9" s="28" t="e">
        <f t="shared" si="1"/>
        <v>#VALUE!</v>
      </c>
      <c r="J9" s="28" t="e">
        <f t="shared" si="1"/>
        <v>#VALUE!</v>
      </c>
      <c r="K9" s="28" t="e">
        <f t="shared" si="1"/>
        <v>#VALUE!</v>
      </c>
      <c r="L9" s="28" t="e">
        <f t="shared" si="1"/>
        <v>#VALUE!</v>
      </c>
      <c r="M9" s="28" t="e">
        <f t="shared" si="1"/>
        <v>#VALUE!</v>
      </c>
      <c r="N9" s="28" t="e">
        <f t="shared" si="1"/>
        <v>#VALUE!</v>
      </c>
      <c r="O9" s="28" t="e">
        <f t="shared" si="1"/>
        <v>#VALUE!</v>
      </c>
      <c r="P9" s="28" t="e">
        <f t="shared" si="1"/>
        <v>#VALUE!</v>
      </c>
      <c r="Q9" s="28" t="e">
        <f t="shared" si="1"/>
        <v>#VALUE!</v>
      </c>
      <c r="R9" s="29" t="e">
        <f>SUM(F9:Q9)</f>
        <v>#VALUE!</v>
      </c>
      <c r="S9" s="30" t="s">
        <v>53</v>
      </c>
      <c r="T9" s="117"/>
      <c r="U9" s="1"/>
      <c r="V9" s="14">
        <v>2</v>
      </c>
      <c r="W9" s="31" t="s">
        <v>21</v>
      </c>
      <c r="X9" s="25">
        <v>0.42099999999999999</v>
      </c>
      <c r="Y9" s="1"/>
      <c r="Z9" s="25"/>
      <c r="AA9" s="14" t="s">
        <v>56</v>
      </c>
      <c r="AB9" s="14" t="s">
        <v>55</v>
      </c>
      <c r="AH9" s="14" t="s">
        <v>65</v>
      </c>
      <c r="AI9" s="14" t="s">
        <v>43</v>
      </c>
      <c r="AJ9" s="14" t="s">
        <v>65</v>
      </c>
      <c r="AK9" s="14" t="s">
        <v>43</v>
      </c>
      <c r="AL9" s="14" t="s">
        <v>65</v>
      </c>
      <c r="AM9" s="14" t="s">
        <v>43</v>
      </c>
      <c r="AN9" s="14" t="s">
        <v>65</v>
      </c>
      <c r="AO9" s="14" t="s">
        <v>43</v>
      </c>
      <c r="AP9" s="14" t="s">
        <v>65</v>
      </c>
      <c r="AQ9" s="14" t="s">
        <v>43</v>
      </c>
    </row>
    <row r="10" spans="1:43" ht="30" customHeight="1" x14ac:dyDescent="0.2">
      <c r="B10" s="101" t="s">
        <v>23</v>
      </c>
      <c r="C10" s="118"/>
      <c r="D10" s="20" t="s">
        <v>18</v>
      </c>
      <c r="E10" s="21" t="s">
        <v>24</v>
      </c>
      <c r="F10" s="73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  <c r="R10" s="32">
        <f t="shared" si="0"/>
        <v>0</v>
      </c>
      <c r="S10" s="23">
        <v>6.8599999999999994E-2</v>
      </c>
      <c r="T10" s="116">
        <f>R11</f>
        <v>0</v>
      </c>
      <c r="U10" s="1"/>
      <c r="V10" s="14">
        <v>3</v>
      </c>
      <c r="W10" s="31" t="s">
        <v>22</v>
      </c>
      <c r="X10" s="25">
        <v>0.45200000000000001</v>
      </c>
      <c r="Y10" s="33"/>
      <c r="Z10" s="111" t="str">
        <f>B10</f>
        <v xml:space="preserve"> 灯油</v>
      </c>
      <c r="AA10" s="91">
        <f>AH10</f>
        <v>36.5</v>
      </c>
      <c r="AB10" s="91" t="s">
        <v>54</v>
      </c>
      <c r="AF10" s="101" t="s">
        <v>23</v>
      </c>
      <c r="AG10" s="102"/>
      <c r="AH10" s="91">
        <v>36.5</v>
      </c>
      <c r="AI10" s="91" t="s">
        <v>54</v>
      </c>
      <c r="AJ10" s="99">
        <v>1.8700000000000001E-2</v>
      </c>
      <c r="AK10" s="91" t="s">
        <v>66</v>
      </c>
      <c r="AL10" s="95" t="s">
        <v>67</v>
      </c>
      <c r="AM10" s="91" t="s">
        <v>71</v>
      </c>
      <c r="AN10" s="99">
        <f>AJ10*$AL$24/$AL$25</f>
        <v>6.8566666666666679E-2</v>
      </c>
      <c r="AO10" s="91" t="s">
        <v>68</v>
      </c>
      <c r="AP10" s="93">
        <f>AH10*AJ10*$AL$24/$AL$25</f>
        <v>2.5026833333333336</v>
      </c>
      <c r="AQ10" s="91" t="s">
        <v>68</v>
      </c>
    </row>
    <row r="11" spans="1:43" ht="30" customHeight="1" thickBot="1" x14ac:dyDescent="0.25">
      <c r="B11" s="103"/>
      <c r="C11" s="104"/>
      <c r="D11" s="34" t="s">
        <v>45</v>
      </c>
      <c r="E11" s="27" t="s">
        <v>48</v>
      </c>
      <c r="F11" s="35">
        <f>ROUND(F10*$S$10*$AA$10,0)</f>
        <v>0</v>
      </c>
      <c r="G11" s="35">
        <f t="shared" ref="G11:Q11" si="2">ROUND(G10*$S$10*$AA$10,0)</f>
        <v>0</v>
      </c>
      <c r="H11" s="35">
        <f t="shared" si="2"/>
        <v>0</v>
      </c>
      <c r="I11" s="35">
        <f t="shared" si="2"/>
        <v>0</v>
      </c>
      <c r="J11" s="35">
        <f t="shared" si="2"/>
        <v>0</v>
      </c>
      <c r="K11" s="35">
        <f t="shared" si="2"/>
        <v>0</v>
      </c>
      <c r="L11" s="35">
        <f t="shared" si="2"/>
        <v>0</v>
      </c>
      <c r="M11" s="35">
        <f t="shared" si="2"/>
        <v>0</v>
      </c>
      <c r="N11" s="35">
        <f t="shared" si="2"/>
        <v>0</v>
      </c>
      <c r="O11" s="35">
        <f t="shared" si="2"/>
        <v>0</v>
      </c>
      <c r="P11" s="35">
        <f t="shared" si="2"/>
        <v>0</v>
      </c>
      <c r="Q11" s="35">
        <f t="shared" si="2"/>
        <v>0</v>
      </c>
      <c r="R11" s="36">
        <f t="shared" si="0"/>
        <v>0</v>
      </c>
      <c r="S11" s="30" t="s">
        <v>70</v>
      </c>
      <c r="T11" s="117"/>
      <c r="U11" s="1"/>
      <c r="V11" s="14">
        <v>4</v>
      </c>
      <c r="W11" s="31" t="s">
        <v>25</v>
      </c>
      <c r="X11" s="25">
        <v>0.41099999999999998</v>
      </c>
      <c r="Y11" s="33"/>
      <c r="Z11" s="111"/>
      <c r="AA11" s="92"/>
      <c r="AB11" s="92"/>
      <c r="AF11" s="103"/>
      <c r="AG11" s="104"/>
      <c r="AH11" s="92"/>
      <c r="AI11" s="92"/>
      <c r="AJ11" s="100"/>
      <c r="AK11" s="92"/>
      <c r="AL11" s="98"/>
      <c r="AM11" s="98"/>
      <c r="AN11" s="100"/>
      <c r="AO11" s="92"/>
      <c r="AP11" s="94"/>
      <c r="AQ11" s="92"/>
    </row>
    <row r="12" spans="1:43" ht="30" customHeight="1" x14ac:dyDescent="0.2">
      <c r="B12" s="101" t="s">
        <v>28</v>
      </c>
      <c r="C12" s="102"/>
      <c r="D12" s="20" t="s">
        <v>18</v>
      </c>
      <c r="E12" s="21" t="s">
        <v>24</v>
      </c>
      <c r="F12" s="70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7"/>
      <c r="R12" s="22">
        <f t="shared" si="0"/>
        <v>0</v>
      </c>
      <c r="S12" s="23">
        <v>7.0800000000000002E-2</v>
      </c>
      <c r="T12" s="116">
        <f>R13</f>
        <v>0</v>
      </c>
      <c r="U12" s="1"/>
      <c r="V12" s="14">
        <v>5</v>
      </c>
      <c r="W12" s="31" t="s">
        <v>26</v>
      </c>
      <c r="X12" s="25">
        <v>0.45500000000000002</v>
      </c>
      <c r="Y12" s="33"/>
      <c r="Z12" s="111" t="str">
        <f t="shared" ref="Z12" si="3">B12</f>
        <v>A重油</v>
      </c>
      <c r="AA12" s="91">
        <f>AH12</f>
        <v>38.9</v>
      </c>
      <c r="AB12" s="91" t="s">
        <v>54</v>
      </c>
      <c r="AF12" s="101" t="s">
        <v>28</v>
      </c>
      <c r="AG12" s="102"/>
      <c r="AH12" s="91">
        <v>38.9</v>
      </c>
      <c r="AI12" s="91" t="s">
        <v>54</v>
      </c>
      <c r="AJ12" s="99">
        <v>1.9300000000000001E-2</v>
      </c>
      <c r="AK12" s="91" t="s">
        <v>66</v>
      </c>
      <c r="AL12" s="98"/>
      <c r="AM12" s="98"/>
      <c r="AN12" s="99">
        <f>AJ12*$AL$24/$AL$25</f>
        <v>7.0766666666666672E-2</v>
      </c>
      <c r="AO12" s="91" t="s">
        <v>68</v>
      </c>
      <c r="AP12" s="93">
        <f t="shared" ref="AP12" si="4">AH12*AJ12*$AL$24/$AL$25</f>
        <v>2.7528233333333336</v>
      </c>
      <c r="AQ12" s="91" t="s">
        <v>68</v>
      </c>
    </row>
    <row r="13" spans="1:43" ht="30" customHeight="1" thickBot="1" x14ac:dyDescent="0.25">
      <c r="B13" s="103"/>
      <c r="C13" s="104"/>
      <c r="D13" s="34" t="s">
        <v>45</v>
      </c>
      <c r="E13" s="27" t="s">
        <v>48</v>
      </c>
      <c r="F13" s="28">
        <f>ROUND(F12*$S$12*$AA$12,0)</f>
        <v>0</v>
      </c>
      <c r="G13" s="28">
        <f t="shared" ref="G13:Q13" si="5">ROUND(G12*$S$12*$AA$12,0)</f>
        <v>0</v>
      </c>
      <c r="H13" s="28">
        <f t="shared" si="5"/>
        <v>0</v>
      </c>
      <c r="I13" s="28">
        <f t="shared" si="5"/>
        <v>0</v>
      </c>
      <c r="J13" s="28">
        <f t="shared" si="5"/>
        <v>0</v>
      </c>
      <c r="K13" s="28">
        <f t="shared" si="5"/>
        <v>0</v>
      </c>
      <c r="L13" s="28">
        <f t="shared" si="5"/>
        <v>0</v>
      </c>
      <c r="M13" s="28">
        <f t="shared" si="5"/>
        <v>0</v>
      </c>
      <c r="N13" s="28">
        <f t="shared" si="5"/>
        <v>0</v>
      </c>
      <c r="O13" s="28">
        <f t="shared" si="5"/>
        <v>0</v>
      </c>
      <c r="P13" s="28">
        <f t="shared" si="5"/>
        <v>0</v>
      </c>
      <c r="Q13" s="28">
        <f t="shared" si="5"/>
        <v>0</v>
      </c>
      <c r="R13" s="29">
        <f t="shared" si="0"/>
        <v>0</v>
      </c>
      <c r="S13" s="30" t="s">
        <v>70</v>
      </c>
      <c r="T13" s="117"/>
      <c r="U13" s="1"/>
      <c r="V13" s="14">
        <v>6</v>
      </c>
      <c r="W13" s="31" t="s">
        <v>27</v>
      </c>
      <c r="X13" s="25">
        <v>0.41499999999999998</v>
      </c>
      <c r="Y13" s="33"/>
      <c r="Z13" s="111"/>
      <c r="AA13" s="92"/>
      <c r="AB13" s="92"/>
      <c r="AF13" s="103"/>
      <c r="AG13" s="104"/>
      <c r="AH13" s="92"/>
      <c r="AI13" s="92"/>
      <c r="AJ13" s="100"/>
      <c r="AK13" s="92"/>
      <c r="AL13" s="98"/>
      <c r="AM13" s="98"/>
      <c r="AN13" s="100"/>
      <c r="AO13" s="92"/>
      <c r="AP13" s="94"/>
      <c r="AQ13" s="92"/>
    </row>
    <row r="14" spans="1:43" ht="30" customHeight="1" x14ac:dyDescent="0.2">
      <c r="B14" s="101" t="s">
        <v>32</v>
      </c>
      <c r="C14" s="102"/>
      <c r="D14" s="20" t="s">
        <v>18</v>
      </c>
      <c r="E14" s="37" t="s">
        <v>33</v>
      </c>
      <c r="F14" s="70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2"/>
      <c r="R14" s="22">
        <f t="shared" si="0"/>
        <v>0</v>
      </c>
      <c r="S14" s="23">
        <v>2.0499999999999998</v>
      </c>
      <c r="T14" s="116">
        <f>R15</f>
        <v>0</v>
      </c>
      <c r="U14" s="1"/>
      <c r="V14" s="14">
        <v>7</v>
      </c>
      <c r="W14" s="31" t="s">
        <v>29</v>
      </c>
      <c r="X14" s="25">
        <v>0.48399999999999999</v>
      </c>
      <c r="Y14" s="33"/>
      <c r="Z14" s="111" t="str">
        <f t="shared" ref="Z14" si="6">B14</f>
        <v>都市ガス</v>
      </c>
      <c r="AA14" s="91"/>
      <c r="AB14" s="91"/>
      <c r="AF14" s="101" t="s">
        <v>32</v>
      </c>
      <c r="AG14" s="102"/>
      <c r="AH14" s="105"/>
      <c r="AI14" s="91"/>
      <c r="AJ14" s="99"/>
      <c r="AK14" s="91"/>
      <c r="AL14" s="98"/>
      <c r="AM14" s="98"/>
      <c r="AN14" s="99">
        <f t="shared" ref="AN14" si="7">AJ14*$AL$24/$AL$25</f>
        <v>0</v>
      </c>
      <c r="AO14" s="91"/>
      <c r="AP14" s="93">
        <v>2.0499999999999998</v>
      </c>
      <c r="AQ14" s="91" t="s">
        <v>73</v>
      </c>
    </row>
    <row r="15" spans="1:43" ht="30" customHeight="1" thickBot="1" x14ac:dyDescent="0.25">
      <c r="B15" s="103"/>
      <c r="C15" s="104"/>
      <c r="D15" s="34" t="s">
        <v>45</v>
      </c>
      <c r="E15" s="27" t="s">
        <v>48</v>
      </c>
      <c r="F15" s="28">
        <f t="shared" ref="F15:O15" si="8">ROUND(F14*$S$14,0)</f>
        <v>0</v>
      </c>
      <c r="G15" s="28">
        <f>ROUND(G14*$S$14,0)</f>
        <v>0</v>
      </c>
      <c r="H15" s="28">
        <f t="shared" si="8"/>
        <v>0</v>
      </c>
      <c r="I15" s="28">
        <f t="shared" si="8"/>
        <v>0</v>
      </c>
      <c r="J15" s="28">
        <f t="shared" si="8"/>
        <v>0</v>
      </c>
      <c r="K15" s="28">
        <f t="shared" si="8"/>
        <v>0</v>
      </c>
      <c r="L15" s="28">
        <f t="shared" si="8"/>
        <v>0</v>
      </c>
      <c r="M15" s="28">
        <f t="shared" si="8"/>
        <v>0</v>
      </c>
      <c r="N15" s="28">
        <f t="shared" si="8"/>
        <v>0</v>
      </c>
      <c r="O15" s="28">
        <f t="shared" si="8"/>
        <v>0</v>
      </c>
      <c r="P15" s="28">
        <f>ROUND(P14*$S$14,0)</f>
        <v>0</v>
      </c>
      <c r="Q15" s="28">
        <f>ROUND(Q14*$S$14,0)</f>
        <v>0</v>
      </c>
      <c r="R15" s="29">
        <f>SUM(F15:Q15)</f>
        <v>0</v>
      </c>
      <c r="S15" s="30" t="s">
        <v>72</v>
      </c>
      <c r="T15" s="117"/>
      <c r="U15" s="1"/>
      <c r="V15" s="14">
        <v>8</v>
      </c>
      <c r="W15" s="31" t="s">
        <v>30</v>
      </c>
      <c r="X15" s="25">
        <v>0.45700000000000002</v>
      </c>
      <c r="Y15" s="33"/>
      <c r="Z15" s="111"/>
      <c r="AA15" s="92"/>
      <c r="AB15" s="92"/>
      <c r="AF15" s="103"/>
      <c r="AG15" s="104"/>
      <c r="AH15" s="106"/>
      <c r="AI15" s="92"/>
      <c r="AJ15" s="100"/>
      <c r="AK15" s="92"/>
      <c r="AL15" s="98"/>
      <c r="AM15" s="98"/>
      <c r="AN15" s="100"/>
      <c r="AO15" s="92"/>
      <c r="AP15" s="94"/>
      <c r="AQ15" s="92"/>
    </row>
    <row r="16" spans="1:43" ht="30" customHeight="1" x14ac:dyDescent="0.2">
      <c r="B16" s="107" t="s">
        <v>35</v>
      </c>
      <c r="C16" s="108"/>
      <c r="D16" s="20" t="s">
        <v>18</v>
      </c>
      <c r="E16" s="21" t="s">
        <v>36</v>
      </c>
      <c r="F16" s="73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5"/>
      <c r="R16" s="32">
        <f t="shared" si="0"/>
        <v>0</v>
      </c>
      <c r="S16" s="38">
        <v>5.0999999999999997E-2</v>
      </c>
      <c r="T16" s="116">
        <f>R17</f>
        <v>0</v>
      </c>
      <c r="U16" s="1"/>
      <c r="V16" s="14">
        <v>9</v>
      </c>
      <c r="W16" s="31" t="s">
        <v>31</v>
      </c>
      <c r="X16" s="39">
        <v>0.47199999999999998</v>
      </c>
      <c r="Y16" s="40"/>
      <c r="Z16" s="111" t="str">
        <f t="shared" ref="Z16" si="9">B16</f>
        <v>液化天然ガス
(LNG)</v>
      </c>
      <c r="AA16" s="91">
        <f>AH16</f>
        <v>54.7</v>
      </c>
      <c r="AB16" s="91" t="s">
        <v>57</v>
      </c>
      <c r="AF16" s="107" t="s">
        <v>35</v>
      </c>
      <c r="AG16" s="108"/>
      <c r="AH16" s="91">
        <v>54.7</v>
      </c>
      <c r="AI16" s="91" t="s">
        <v>57</v>
      </c>
      <c r="AJ16" s="99">
        <v>1.3899999999999999E-2</v>
      </c>
      <c r="AK16" s="91" t="s">
        <v>66</v>
      </c>
      <c r="AL16" s="98"/>
      <c r="AM16" s="98"/>
      <c r="AN16" s="99">
        <f t="shared" ref="AN16" si="10">AJ16*$AL$24/$AL$25</f>
        <v>5.096666666666666E-2</v>
      </c>
      <c r="AO16" s="91" t="s">
        <v>68</v>
      </c>
      <c r="AP16" s="93">
        <f t="shared" ref="AP16" si="11">AH16*AJ16*$AL$24/$AL$25</f>
        <v>2.7878766666666661</v>
      </c>
      <c r="AQ16" s="91" t="s">
        <v>68</v>
      </c>
    </row>
    <row r="17" spans="2:43" ht="30" customHeight="1" thickBot="1" x14ac:dyDescent="0.25">
      <c r="B17" s="109"/>
      <c r="C17" s="110"/>
      <c r="D17" s="34" t="s">
        <v>45</v>
      </c>
      <c r="E17" s="27" t="s">
        <v>48</v>
      </c>
      <c r="F17" s="35">
        <f>ROUND(F16*$S$16*$AA$16,0)</f>
        <v>0</v>
      </c>
      <c r="G17" s="35">
        <f t="shared" ref="G17:Q17" si="12">ROUND(G16*$S$16*$AA$16,0)</f>
        <v>0</v>
      </c>
      <c r="H17" s="35">
        <f t="shared" si="12"/>
        <v>0</v>
      </c>
      <c r="I17" s="35">
        <f t="shared" si="12"/>
        <v>0</v>
      </c>
      <c r="J17" s="35">
        <f t="shared" si="12"/>
        <v>0</v>
      </c>
      <c r="K17" s="35">
        <f t="shared" si="12"/>
        <v>0</v>
      </c>
      <c r="L17" s="35">
        <f t="shared" si="12"/>
        <v>0</v>
      </c>
      <c r="M17" s="35">
        <f t="shared" si="12"/>
        <v>0</v>
      </c>
      <c r="N17" s="35">
        <f t="shared" si="12"/>
        <v>0</v>
      </c>
      <c r="O17" s="35">
        <f t="shared" si="12"/>
        <v>0</v>
      </c>
      <c r="P17" s="35">
        <f t="shared" si="12"/>
        <v>0</v>
      </c>
      <c r="Q17" s="35">
        <f t="shared" si="12"/>
        <v>0</v>
      </c>
      <c r="R17" s="36">
        <f t="shared" si="0"/>
        <v>0</v>
      </c>
      <c r="S17" s="30" t="s">
        <v>70</v>
      </c>
      <c r="T17" s="117"/>
      <c r="U17" s="1"/>
      <c r="V17" s="14">
        <v>10</v>
      </c>
      <c r="W17" s="25" t="s">
        <v>34</v>
      </c>
      <c r="X17" s="25">
        <v>0.68500000000000005</v>
      </c>
      <c r="Y17" s="33"/>
      <c r="Z17" s="111"/>
      <c r="AA17" s="92"/>
      <c r="AB17" s="92"/>
      <c r="AF17" s="109"/>
      <c r="AG17" s="110"/>
      <c r="AH17" s="92"/>
      <c r="AI17" s="92"/>
      <c r="AJ17" s="100"/>
      <c r="AK17" s="92"/>
      <c r="AL17" s="98"/>
      <c r="AM17" s="98"/>
      <c r="AN17" s="100"/>
      <c r="AO17" s="92"/>
      <c r="AP17" s="94"/>
      <c r="AQ17" s="92"/>
    </row>
    <row r="18" spans="2:43" ht="30" customHeight="1" x14ac:dyDescent="0.2">
      <c r="B18" s="107" t="s">
        <v>37</v>
      </c>
      <c r="C18" s="108"/>
      <c r="D18" s="20" t="s">
        <v>18</v>
      </c>
      <c r="E18" s="21" t="s">
        <v>36</v>
      </c>
      <c r="F18" s="70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2"/>
      <c r="R18" s="32">
        <f t="shared" si="0"/>
        <v>0</v>
      </c>
      <c r="S18" s="23">
        <v>5.9799999999999999E-2</v>
      </c>
      <c r="T18" s="116">
        <f>R19</f>
        <v>0</v>
      </c>
      <c r="U18" s="1"/>
      <c r="X18" s="1"/>
      <c r="Y18" s="1"/>
      <c r="Z18" s="111" t="str">
        <f t="shared" ref="Z18" si="13">B18</f>
        <v>液化石油ガス
(LPG)</v>
      </c>
      <c r="AA18" s="91">
        <f>AH18</f>
        <v>50.1</v>
      </c>
      <c r="AB18" s="91" t="s">
        <v>57</v>
      </c>
      <c r="AF18" s="107" t="s">
        <v>37</v>
      </c>
      <c r="AG18" s="108"/>
      <c r="AH18" s="91">
        <v>50.1</v>
      </c>
      <c r="AI18" s="91" t="s">
        <v>57</v>
      </c>
      <c r="AJ18" s="99">
        <v>1.6299999999999999E-2</v>
      </c>
      <c r="AK18" s="91" t="s">
        <v>66</v>
      </c>
      <c r="AL18" s="98"/>
      <c r="AM18" s="98"/>
      <c r="AN18" s="99">
        <f t="shared" ref="AN18" si="14">AJ18*$AL$24/$AL$25</f>
        <v>5.9766666666666662E-2</v>
      </c>
      <c r="AO18" s="91" t="s">
        <v>68</v>
      </c>
      <c r="AP18" s="93">
        <f t="shared" ref="AP18" si="15">AH18*AJ18*$AL$24/$AL$25</f>
        <v>2.99431</v>
      </c>
      <c r="AQ18" s="91" t="s">
        <v>68</v>
      </c>
    </row>
    <row r="19" spans="2:43" ht="30" customHeight="1" thickBot="1" x14ac:dyDescent="0.25">
      <c r="B19" s="109"/>
      <c r="C19" s="110"/>
      <c r="D19" s="34" t="s">
        <v>45</v>
      </c>
      <c r="E19" s="27" t="s">
        <v>48</v>
      </c>
      <c r="F19" s="35">
        <f>ROUND(F18*$S$18*$AA$18,0)</f>
        <v>0</v>
      </c>
      <c r="G19" s="35">
        <f t="shared" ref="G19:Q19" si="16">ROUND(G18*$S$18*$AA$18,0)</f>
        <v>0</v>
      </c>
      <c r="H19" s="35">
        <f t="shared" si="16"/>
        <v>0</v>
      </c>
      <c r="I19" s="35">
        <f t="shared" si="16"/>
        <v>0</v>
      </c>
      <c r="J19" s="35">
        <f t="shared" si="16"/>
        <v>0</v>
      </c>
      <c r="K19" s="35">
        <f t="shared" si="16"/>
        <v>0</v>
      </c>
      <c r="L19" s="35">
        <f t="shared" si="16"/>
        <v>0</v>
      </c>
      <c r="M19" s="35">
        <f t="shared" si="16"/>
        <v>0</v>
      </c>
      <c r="N19" s="35">
        <f t="shared" si="16"/>
        <v>0</v>
      </c>
      <c r="O19" s="35">
        <f t="shared" si="16"/>
        <v>0</v>
      </c>
      <c r="P19" s="35">
        <f t="shared" si="16"/>
        <v>0</v>
      </c>
      <c r="Q19" s="35">
        <f t="shared" si="16"/>
        <v>0</v>
      </c>
      <c r="R19" s="36">
        <f t="shared" si="0"/>
        <v>0</v>
      </c>
      <c r="S19" s="30" t="s">
        <v>70</v>
      </c>
      <c r="T19" s="117"/>
      <c r="U19" s="1"/>
      <c r="X19" s="1"/>
      <c r="Y19" s="1"/>
      <c r="Z19" s="111"/>
      <c r="AA19" s="92"/>
      <c r="AB19" s="92"/>
      <c r="AF19" s="109"/>
      <c r="AG19" s="110"/>
      <c r="AH19" s="92"/>
      <c r="AI19" s="92"/>
      <c r="AJ19" s="100"/>
      <c r="AK19" s="92"/>
      <c r="AL19" s="98"/>
      <c r="AM19" s="98"/>
      <c r="AN19" s="100"/>
      <c r="AO19" s="92"/>
      <c r="AP19" s="94"/>
      <c r="AQ19" s="92"/>
    </row>
    <row r="20" spans="2:43" ht="30" customHeight="1" x14ac:dyDescent="0.2">
      <c r="B20" s="101" t="s">
        <v>38</v>
      </c>
      <c r="C20" s="102"/>
      <c r="D20" s="20" t="s">
        <v>18</v>
      </c>
      <c r="E20" s="21" t="s">
        <v>24</v>
      </c>
      <c r="F20" s="73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5"/>
      <c r="R20" s="32">
        <f t="shared" si="0"/>
        <v>0</v>
      </c>
      <c r="S20" s="23">
        <v>6.8599999999999994E-2</v>
      </c>
      <c r="T20" s="116">
        <f>R21</f>
        <v>0</v>
      </c>
      <c r="U20" s="1"/>
      <c r="X20" s="1"/>
      <c r="Y20" s="1"/>
      <c r="Z20" s="111" t="str">
        <f t="shared" ref="Z20" si="17">B20</f>
        <v>ガソリン</v>
      </c>
      <c r="AA20" s="91">
        <f>AH20</f>
        <v>33.4</v>
      </c>
      <c r="AB20" s="91" t="s">
        <v>54</v>
      </c>
      <c r="AF20" s="101" t="s">
        <v>38</v>
      </c>
      <c r="AG20" s="102"/>
      <c r="AH20" s="91">
        <v>33.4</v>
      </c>
      <c r="AI20" s="91" t="s">
        <v>54</v>
      </c>
      <c r="AJ20" s="99">
        <v>1.8700000000000001E-2</v>
      </c>
      <c r="AK20" s="91" t="s">
        <v>66</v>
      </c>
      <c r="AL20" s="98"/>
      <c r="AM20" s="98"/>
      <c r="AN20" s="99">
        <f t="shared" ref="AN20" si="18">AJ20*$AL$24/$AL$25</f>
        <v>6.8566666666666679E-2</v>
      </c>
      <c r="AO20" s="91" t="s">
        <v>68</v>
      </c>
      <c r="AP20" s="93">
        <f t="shared" ref="AP20" si="19">AH20*AJ20*$AL$24/$AL$25</f>
        <v>2.2901266666666666</v>
      </c>
      <c r="AQ20" s="91" t="s">
        <v>68</v>
      </c>
    </row>
    <row r="21" spans="2:43" ht="30" customHeight="1" thickBot="1" x14ac:dyDescent="0.25">
      <c r="B21" s="103"/>
      <c r="C21" s="104"/>
      <c r="D21" s="34" t="s">
        <v>45</v>
      </c>
      <c r="E21" s="27" t="s">
        <v>48</v>
      </c>
      <c r="F21" s="35">
        <f>ROUND(F20*$S$20*$AA$20,0)</f>
        <v>0</v>
      </c>
      <c r="G21" s="35">
        <f t="shared" ref="G21:Q21" si="20">ROUND(G20*$S$20*$AA$20,0)</f>
        <v>0</v>
      </c>
      <c r="H21" s="35">
        <f t="shared" si="20"/>
        <v>0</v>
      </c>
      <c r="I21" s="35">
        <f t="shared" si="20"/>
        <v>0</v>
      </c>
      <c r="J21" s="35">
        <f t="shared" si="20"/>
        <v>0</v>
      </c>
      <c r="K21" s="35">
        <f t="shared" si="20"/>
        <v>0</v>
      </c>
      <c r="L21" s="35">
        <f t="shared" si="20"/>
        <v>0</v>
      </c>
      <c r="M21" s="35">
        <f t="shared" si="20"/>
        <v>0</v>
      </c>
      <c r="N21" s="35">
        <f t="shared" si="20"/>
        <v>0</v>
      </c>
      <c r="O21" s="35">
        <f t="shared" si="20"/>
        <v>0</v>
      </c>
      <c r="P21" s="35">
        <f t="shared" si="20"/>
        <v>0</v>
      </c>
      <c r="Q21" s="35">
        <f t="shared" si="20"/>
        <v>0</v>
      </c>
      <c r="R21" s="36">
        <f t="shared" si="0"/>
        <v>0</v>
      </c>
      <c r="S21" s="30" t="s">
        <v>70</v>
      </c>
      <c r="T21" s="117"/>
      <c r="U21" s="1"/>
      <c r="X21" s="1"/>
      <c r="Y21" s="1"/>
      <c r="Z21" s="111"/>
      <c r="AA21" s="92"/>
      <c r="AB21" s="92"/>
      <c r="AF21" s="103"/>
      <c r="AG21" s="104"/>
      <c r="AH21" s="92"/>
      <c r="AI21" s="92"/>
      <c r="AJ21" s="100"/>
      <c r="AK21" s="92"/>
      <c r="AL21" s="98"/>
      <c r="AM21" s="98"/>
      <c r="AN21" s="100"/>
      <c r="AO21" s="92"/>
      <c r="AP21" s="94"/>
      <c r="AQ21" s="92"/>
    </row>
    <row r="22" spans="2:43" ht="30" customHeight="1" x14ac:dyDescent="0.2">
      <c r="B22" s="101" t="s">
        <v>39</v>
      </c>
      <c r="C22" s="102"/>
      <c r="D22" s="20" t="s">
        <v>18</v>
      </c>
      <c r="E22" s="21" t="s">
        <v>24</v>
      </c>
      <c r="F22" s="73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5"/>
      <c r="R22" s="32">
        <f t="shared" si="0"/>
        <v>0</v>
      </c>
      <c r="S22" s="23">
        <v>6.8900000000000003E-2</v>
      </c>
      <c r="T22" s="116">
        <f>R23</f>
        <v>0</v>
      </c>
      <c r="U22" s="1"/>
      <c r="X22" s="1"/>
      <c r="Y22" s="1"/>
      <c r="Z22" s="111" t="str">
        <f t="shared" ref="Z22" si="21">B22</f>
        <v>軽油</v>
      </c>
      <c r="AA22" s="105">
        <f>AH22</f>
        <v>38</v>
      </c>
      <c r="AB22" s="91" t="s">
        <v>54</v>
      </c>
      <c r="AF22" s="101" t="s">
        <v>39</v>
      </c>
      <c r="AG22" s="102"/>
      <c r="AH22" s="105">
        <v>38</v>
      </c>
      <c r="AI22" s="91" t="s">
        <v>54</v>
      </c>
      <c r="AJ22" s="99">
        <v>1.8800000000000001E-2</v>
      </c>
      <c r="AK22" s="91" t="s">
        <v>66</v>
      </c>
      <c r="AL22" s="98"/>
      <c r="AM22" s="98"/>
      <c r="AN22" s="99">
        <f t="shared" ref="AN22" si="22">AJ22*$AL$24/$AL$25</f>
        <v>6.8933333333333333E-2</v>
      </c>
      <c r="AO22" s="91" t="s">
        <v>68</v>
      </c>
      <c r="AP22" s="93">
        <f t="shared" ref="AP22" si="23">AH22*AJ22*$AL$24/$AL$25</f>
        <v>2.6194666666666668</v>
      </c>
      <c r="AQ22" s="91" t="s">
        <v>68</v>
      </c>
    </row>
    <row r="23" spans="2:43" ht="30" customHeight="1" thickBot="1" x14ac:dyDescent="0.25">
      <c r="B23" s="103"/>
      <c r="C23" s="104"/>
      <c r="D23" s="34" t="s">
        <v>45</v>
      </c>
      <c r="E23" s="27" t="s">
        <v>48</v>
      </c>
      <c r="F23" s="41">
        <f>ROUND(F22*$S$22*$AA$22,0)</f>
        <v>0</v>
      </c>
      <c r="G23" s="41">
        <f t="shared" ref="G23:Q23" si="24">ROUND(G22*$S$22*$AA$22,0)</f>
        <v>0</v>
      </c>
      <c r="H23" s="41">
        <f t="shared" si="24"/>
        <v>0</v>
      </c>
      <c r="I23" s="41">
        <f t="shared" si="24"/>
        <v>0</v>
      </c>
      <c r="J23" s="41">
        <f t="shared" si="24"/>
        <v>0</v>
      </c>
      <c r="K23" s="41">
        <f t="shared" si="24"/>
        <v>0</v>
      </c>
      <c r="L23" s="41">
        <f t="shared" si="24"/>
        <v>0</v>
      </c>
      <c r="M23" s="41">
        <f t="shared" si="24"/>
        <v>0</v>
      </c>
      <c r="N23" s="41">
        <f t="shared" si="24"/>
        <v>0</v>
      </c>
      <c r="O23" s="41">
        <f t="shared" si="24"/>
        <v>0</v>
      </c>
      <c r="P23" s="41">
        <f t="shared" si="24"/>
        <v>0</v>
      </c>
      <c r="Q23" s="41">
        <f t="shared" si="24"/>
        <v>0</v>
      </c>
      <c r="R23" s="42">
        <f t="shared" si="0"/>
        <v>0</v>
      </c>
      <c r="S23" s="30" t="s">
        <v>70</v>
      </c>
      <c r="T23" s="117"/>
      <c r="U23" s="1"/>
      <c r="X23" s="1"/>
      <c r="Y23" s="1"/>
      <c r="Z23" s="111"/>
      <c r="AA23" s="92"/>
      <c r="AB23" s="92"/>
      <c r="AF23" s="103"/>
      <c r="AG23" s="104"/>
      <c r="AH23" s="106"/>
      <c r="AI23" s="92"/>
      <c r="AJ23" s="100"/>
      <c r="AK23" s="92"/>
      <c r="AL23" s="92"/>
      <c r="AM23" s="92"/>
      <c r="AN23" s="100"/>
      <c r="AO23" s="92"/>
      <c r="AP23" s="94"/>
      <c r="AQ23" s="92"/>
    </row>
    <row r="24" spans="2:43" ht="30" customHeight="1" thickBot="1" x14ac:dyDescent="0.25">
      <c r="B24" s="129" t="s">
        <v>46</v>
      </c>
      <c r="C24" s="130"/>
      <c r="D24" s="128"/>
      <c r="E24" s="27" t="s">
        <v>48</v>
      </c>
      <c r="F24" s="43" t="e">
        <f t="shared" ref="F24:R24" si="25">F9+F11+F13+F15+F17+F19+F21+F23</f>
        <v>#VALUE!</v>
      </c>
      <c r="G24" s="44" t="e">
        <f t="shared" si="25"/>
        <v>#VALUE!</v>
      </c>
      <c r="H24" s="44" t="e">
        <f t="shared" si="25"/>
        <v>#VALUE!</v>
      </c>
      <c r="I24" s="44" t="e">
        <f t="shared" si="25"/>
        <v>#VALUE!</v>
      </c>
      <c r="J24" s="44" t="e">
        <f t="shared" si="25"/>
        <v>#VALUE!</v>
      </c>
      <c r="K24" s="44" t="e">
        <f t="shared" si="25"/>
        <v>#VALUE!</v>
      </c>
      <c r="L24" s="44" t="e">
        <f t="shared" si="25"/>
        <v>#VALUE!</v>
      </c>
      <c r="M24" s="44" t="e">
        <f t="shared" si="25"/>
        <v>#VALUE!</v>
      </c>
      <c r="N24" s="44" t="e">
        <f t="shared" si="25"/>
        <v>#VALUE!</v>
      </c>
      <c r="O24" s="44" t="e">
        <f t="shared" si="25"/>
        <v>#VALUE!</v>
      </c>
      <c r="P24" s="44" t="e">
        <f t="shared" si="25"/>
        <v>#VALUE!</v>
      </c>
      <c r="Q24" s="45" t="e">
        <f t="shared" si="25"/>
        <v>#VALUE!</v>
      </c>
      <c r="R24" s="46" t="e">
        <f t="shared" si="25"/>
        <v>#VALUE!</v>
      </c>
      <c r="S24" s="47" t="s">
        <v>40</v>
      </c>
      <c r="T24" s="48" t="e">
        <f>SUM(T8,T10,T12,T14,T16,T18,T20,T22)</f>
        <v>#VALUE!</v>
      </c>
      <c r="U24" s="1"/>
      <c r="X24" s="1"/>
      <c r="Y24" s="1"/>
      <c r="AL24" s="1">
        <v>44</v>
      </c>
    </row>
    <row r="25" spans="2:43" ht="30" customHeight="1" thickBot="1" x14ac:dyDescent="0.25">
      <c r="B25" s="129" t="s">
        <v>41</v>
      </c>
      <c r="C25" s="130"/>
      <c r="D25" s="128"/>
      <c r="E25" s="49" t="s">
        <v>48</v>
      </c>
      <c r="F25" s="78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80"/>
      <c r="R25" s="50">
        <f>SUM(F25:Q25)</f>
        <v>0</v>
      </c>
      <c r="S25" s="47" t="s">
        <v>40</v>
      </c>
      <c r="T25" s="48">
        <f>R25</f>
        <v>0</v>
      </c>
      <c r="AL25" s="1">
        <v>12</v>
      </c>
    </row>
    <row r="26" spans="2:43" ht="30" customHeight="1" thickBot="1" x14ac:dyDescent="0.25">
      <c r="B26" s="126" t="s">
        <v>47</v>
      </c>
      <c r="C26" s="127"/>
      <c r="D26" s="128"/>
      <c r="E26" s="27" t="s">
        <v>48</v>
      </c>
      <c r="F26" s="51" t="e">
        <f>F24-F25</f>
        <v>#VALUE!</v>
      </c>
      <c r="G26" s="51" t="e">
        <f t="shared" ref="G26:Q26" si="26">G24-G25</f>
        <v>#VALUE!</v>
      </c>
      <c r="H26" s="51" t="e">
        <f t="shared" si="26"/>
        <v>#VALUE!</v>
      </c>
      <c r="I26" s="51" t="e">
        <f t="shared" si="26"/>
        <v>#VALUE!</v>
      </c>
      <c r="J26" s="51" t="e">
        <f t="shared" si="26"/>
        <v>#VALUE!</v>
      </c>
      <c r="K26" s="51" t="e">
        <f t="shared" si="26"/>
        <v>#VALUE!</v>
      </c>
      <c r="L26" s="51" t="e">
        <f t="shared" si="26"/>
        <v>#VALUE!</v>
      </c>
      <c r="M26" s="51" t="e">
        <f t="shared" si="26"/>
        <v>#VALUE!</v>
      </c>
      <c r="N26" s="51" t="e">
        <f t="shared" si="26"/>
        <v>#VALUE!</v>
      </c>
      <c r="O26" s="51" t="e">
        <f t="shared" si="26"/>
        <v>#VALUE!</v>
      </c>
      <c r="P26" s="51" t="e">
        <f t="shared" si="26"/>
        <v>#VALUE!</v>
      </c>
      <c r="Q26" s="51" t="e">
        <f t="shared" si="26"/>
        <v>#VALUE!</v>
      </c>
      <c r="R26" s="46" t="e">
        <f>R24-R25</f>
        <v>#VALUE!</v>
      </c>
      <c r="S26" s="47" t="s">
        <v>40</v>
      </c>
      <c r="T26" s="52" t="e">
        <f>T24-T25</f>
        <v>#VALUE!</v>
      </c>
      <c r="U26" s="53"/>
      <c r="V26" s="53"/>
    </row>
    <row r="27" spans="2:43" ht="30" customHeight="1" x14ac:dyDescent="0.2"/>
    <row r="28" spans="2:43" ht="30" customHeight="1" x14ac:dyDescent="0.2"/>
    <row r="29" spans="2:43" ht="30" customHeight="1" x14ac:dyDescent="0.2"/>
    <row r="30" spans="2:43" ht="30" customHeight="1" x14ac:dyDescent="0.2"/>
    <row r="31" spans="2:43" ht="30" customHeight="1" x14ac:dyDescent="0.2"/>
    <row r="32" spans="2:43" ht="30" customHeight="1" x14ac:dyDescent="0.2"/>
    <row r="33" ht="9" customHeight="1" x14ac:dyDescent="0.2"/>
    <row r="34" ht="18" customHeight="1" x14ac:dyDescent="0.2"/>
  </sheetData>
  <sheetProtection sheet="1" objects="1" scenarios="1"/>
  <mergeCells count="117">
    <mergeCell ref="AP8:AQ8"/>
    <mergeCell ref="AA22:AA23"/>
    <mergeCell ref="AB22:AB23"/>
    <mergeCell ref="A1:F1"/>
    <mergeCell ref="B8:B9"/>
    <mergeCell ref="E6:E7"/>
    <mergeCell ref="J3:P3"/>
    <mergeCell ref="T6:T7"/>
    <mergeCell ref="S6:S7"/>
    <mergeCell ref="B6:D7"/>
    <mergeCell ref="AA10:AA11"/>
    <mergeCell ref="R6:R7"/>
    <mergeCell ref="Z10:Z11"/>
    <mergeCell ref="T8:T9"/>
    <mergeCell ref="T10:T11"/>
    <mergeCell ref="T20:T21"/>
    <mergeCell ref="T18:T19"/>
    <mergeCell ref="T22:T23"/>
    <mergeCell ref="AB10:AB11"/>
    <mergeCell ref="AA12:AA13"/>
    <mergeCell ref="AB12:AB13"/>
    <mergeCell ref="AA14:AA15"/>
    <mergeCell ref="AB14:AB15"/>
    <mergeCell ref="AQ10:AQ11"/>
    <mergeCell ref="B24:D24"/>
    <mergeCell ref="B14:C15"/>
    <mergeCell ref="B25:D25"/>
    <mergeCell ref="T16:T17"/>
    <mergeCell ref="B16:C17"/>
    <mergeCell ref="B10:C11"/>
    <mergeCell ref="B12:C13"/>
    <mergeCell ref="B18:C19"/>
    <mergeCell ref="B20:C21"/>
    <mergeCell ref="B22:C23"/>
    <mergeCell ref="B26:D26"/>
    <mergeCell ref="T12:T13"/>
    <mergeCell ref="T14:T15"/>
    <mergeCell ref="AP22:AP23"/>
    <mergeCell ref="AQ14:AQ15"/>
    <mergeCell ref="AN8:AO8"/>
    <mergeCell ref="AF16:AG17"/>
    <mergeCell ref="AH16:AH17"/>
    <mergeCell ref="AI16:AI17"/>
    <mergeCell ref="AJ16:AJ17"/>
    <mergeCell ref="AK16:AK17"/>
    <mergeCell ref="AN16:AN17"/>
    <mergeCell ref="AO16:AO17"/>
    <mergeCell ref="AF10:AG11"/>
    <mergeCell ref="AH10:AH11"/>
    <mergeCell ref="AI10:AI11"/>
    <mergeCell ref="AJ10:AJ11"/>
    <mergeCell ref="AK10:AK11"/>
    <mergeCell ref="AH8:AI8"/>
    <mergeCell ref="AJ8:AK8"/>
    <mergeCell ref="AL8:AM8"/>
    <mergeCell ref="AQ16:AQ17"/>
    <mergeCell ref="AF12:AG13"/>
    <mergeCell ref="AH12:AH13"/>
    <mergeCell ref="AI12:AI13"/>
    <mergeCell ref="AJ12:AJ13"/>
    <mergeCell ref="AK12:AK13"/>
    <mergeCell ref="AN12:AN13"/>
    <mergeCell ref="AO12:AO13"/>
    <mergeCell ref="AP12:AP13"/>
    <mergeCell ref="AQ12:AQ13"/>
    <mergeCell ref="AL10:AL23"/>
    <mergeCell ref="AM10:AM23"/>
    <mergeCell ref="AN10:AN11"/>
    <mergeCell ref="AO10:AO11"/>
    <mergeCell ref="AP10:AP11"/>
    <mergeCell ref="AN14:AN15"/>
    <mergeCell ref="AO14:AO15"/>
    <mergeCell ref="AP14:AP15"/>
    <mergeCell ref="AN18:AN19"/>
    <mergeCell ref="AO18:AO19"/>
    <mergeCell ref="AP18:AP19"/>
    <mergeCell ref="AN22:AN23"/>
    <mergeCell ref="AP16:AP17"/>
    <mergeCell ref="AQ22:AQ23"/>
    <mergeCell ref="AJ22:AJ23"/>
    <mergeCell ref="AK22:AK23"/>
    <mergeCell ref="AQ18:AQ19"/>
    <mergeCell ref="AP20:AP21"/>
    <mergeCell ref="AQ20:AQ21"/>
    <mergeCell ref="AF14:AG15"/>
    <mergeCell ref="Z12:Z13"/>
    <mergeCell ref="Z14:Z15"/>
    <mergeCell ref="Z16:Z17"/>
    <mergeCell ref="Z18:Z19"/>
    <mergeCell ref="Z20:Z21"/>
    <mergeCell ref="Z22:Z23"/>
    <mergeCell ref="AJ18:AJ19"/>
    <mergeCell ref="AK18:AK19"/>
    <mergeCell ref="AF18:AG19"/>
    <mergeCell ref="AI18:AI19"/>
    <mergeCell ref="AH14:AH15"/>
    <mergeCell ref="AI14:AI15"/>
    <mergeCell ref="AJ14:AJ15"/>
    <mergeCell ref="AK14:AK15"/>
    <mergeCell ref="AA16:AA17"/>
    <mergeCell ref="AB16:AB17"/>
    <mergeCell ref="AA18:AA19"/>
    <mergeCell ref="AB18:AB19"/>
    <mergeCell ref="AA20:AA21"/>
    <mergeCell ref="AB20:AB21"/>
    <mergeCell ref="AF22:AG23"/>
    <mergeCell ref="AO22:AO23"/>
    <mergeCell ref="AH18:AH19"/>
    <mergeCell ref="AF20:AG21"/>
    <mergeCell ref="AH20:AH21"/>
    <mergeCell ref="AI20:AI21"/>
    <mergeCell ref="AJ20:AJ21"/>
    <mergeCell ref="AK20:AK21"/>
    <mergeCell ref="AN20:AN21"/>
    <mergeCell ref="AO20:AO21"/>
    <mergeCell ref="AH22:AH23"/>
    <mergeCell ref="AI22:AI23"/>
  </mergeCells>
  <phoneticPr fontId="2"/>
  <dataValidations count="1">
    <dataValidation type="list" allowBlank="1" showInputMessage="1" showErrorMessage="1" sqref="C9" xr:uid="{0A073A69-77AD-4F1A-ABF9-012FD3A2EABB}">
      <formula1>$V$8:$V$17</formula1>
    </dataValidation>
  </dataValidations>
  <hyperlinks>
    <hyperlink ref="AI7" r:id="rId1" xr:uid="{A1559D75-7B72-486D-8EA1-0F96D773A185}"/>
  </hyperlinks>
  <pageMargins left="0.98425196850393704" right="0.59055118110236227" top="0.98425196850393704" bottom="0.59055118110236227" header="0.51181102362204722" footer="0.51181102362204722"/>
  <pageSetup paperSize="9" scale="28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C0C4B-274C-40AA-B754-6245D7FC957D}">
  <dimension ref="B1:AQ33"/>
  <sheetViews>
    <sheetView showZeros="0" view="pageBreakPreview" zoomScale="60" zoomScaleNormal="25" workbookViewId="0">
      <selection activeCell="AA28" sqref="AA28"/>
    </sheetView>
  </sheetViews>
  <sheetFormatPr defaultColWidth="9" defaultRowHeight="13" x14ac:dyDescent="0.2"/>
  <cols>
    <col min="1" max="1" width="6.54296875" style="1" customWidth="1"/>
    <col min="2" max="2" width="14" style="1" customWidth="1"/>
    <col min="3" max="3" width="13.453125" style="1" customWidth="1"/>
    <col min="4" max="4" width="12.6328125" style="1" customWidth="1"/>
    <col min="5" max="5" width="8.6328125" style="1" customWidth="1"/>
    <col min="6" max="17" width="13.7265625" style="1" customWidth="1"/>
    <col min="18" max="18" width="15.90625" style="2" customWidth="1"/>
    <col min="19" max="19" width="9.6328125" style="2" customWidth="1"/>
    <col min="20" max="20" width="20.6328125" style="2" customWidth="1"/>
    <col min="21" max="21" width="7.26953125" style="2" customWidth="1"/>
    <col min="22" max="22" width="7.90625" style="2" customWidth="1"/>
    <col min="23" max="23" width="18.26953125" style="1" customWidth="1"/>
    <col min="24" max="25" width="9" style="2"/>
    <col min="26" max="26" width="22.453125" style="1" customWidth="1"/>
    <col min="27" max="27" width="15" style="1" customWidth="1"/>
    <col min="28" max="28" width="18.7265625" style="1" customWidth="1"/>
    <col min="29" max="34" width="9" style="1"/>
    <col min="35" max="35" width="18.90625" style="1" customWidth="1"/>
    <col min="36" max="36" width="11.36328125" style="1" customWidth="1"/>
    <col min="37" max="37" width="18.90625" style="1" customWidth="1"/>
    <col min="38" max="38" width="9" style="1"/>
    <col min="39" max="39" width="18.90625" style="1" customWidth="1"/>
    <col min="40" max="40" width="10.6328125" style="1" bestFit="1" customWidth="1"/>
    <col min="41" max="41" width="19" style="1" customWidth="1"/>
    <col min="42" max="42" width="9.7265625" style="1" bestFit="1" customWidth="1"/>
    <col min="43" max="43" width="19" style="1" customWidth="1"/>
    <col min="44" max="16384" width="9" style="1"/>
  </cols>
  <sheetData>
    <row r="1" spans="2:43" ht="12" customHeight="1" x14ac:dyDescent="0.2"/>
    <row r="2" spans="2:43" ht="21" customHeight="1" x14ac:dyDescent="0.2">
      <c r="C2" s="4"/>
      <c r="D2" s="4"/>
      <c r="E2" s="4"/>
      <c r="F2" s="4"/>
      <c r="G2" s="4"/>
      <c r="H2" s="89"/>
      <c r="I2" s="5" t="s">
        <v>52</v>
      </c>
      <c r="J2" s="112" t="s">
        <v>58</v>
      </c>
      <c r="K2" s="112"/>
      <c r="L2" s="112"/>
      <c r="M2" s="112"/>
      <c r="N2" s="112"/>
      <c r="O2" s="112"/>
      <c r="P2" s="112"/>
      <c r="Q2" s="112"/>
      <c r="R2" s="4"/>
      <c r="S2" s="4"/>
      <c r="T2" s="4"/>
      <c r="U2" s="4"/>
      <c r="V2" s="4"/>
    </row>
    <row r="3" spans="2:43" ht="12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2:43" ht="26.25" customHeight="1" x14ac:dyDescent="0.2">
      <c r="B4" s="7" t="s">
        <v>0</v>
      </c>
    </row>
    <row r="5" spans="2:43" ht="18" customHeight="1" x14ac:dyDescent="0.2">
      <c r="B5" s="101" t="s">
        <v>42</v>
      </c>
      <c r="C5" s="119"/>
      <c r="D5" s="119"/>
      <c r="E5" s="115" t="s">
        <v>43</v>
      </c>
      <c r="F5" s="8"/>
      <c r="G5" s="9"/>
      <c r="H5" s="9"/>
      <c r="I5" s="9"/>
      <c r="J5" s="9"/>
      <c r="K5" s="10">
        <f>H2</f>
        <v>0</v>
      </c>
      <c r="L5" s="9" t="s">
        <v>52</v>
      </c>
      <c r="M5" s="9"/>
      <c r="N5" s="9"/>
      <c r="O5" s="9"/>
      <c r="P5" s="9"/>
      <c r="Q5" s="9"/>
      <c r="R5" s="122" t="s">
        <v>50</v>
      </c>
      <c r="S5" s="124" t="s">
        <v>69</v>
      </c>
      <c r="T5" s="113" t="s">
        <v>49</v>
      </c>
      <c r="U5" s="1"/>
      <c r="V5" s="1"/>
      <c r="W5" s="2"/>
      <c r="X5" s="1"/>
      <c r="Y5" s="1"/>
    </row>
    <row r="6" spans="2:43" ht="30" customHeight="1" thickBot="1" x14ac:dyDescent="0.25">
      <c r="B6" s="103"/>
      <c r="C6" s="120"/>
      <c r="D6" s="120"/>
      <c r="E6" s="121"/>
      <c r="F6" s="11" t="s">
        <v>2</v>
      </c>
      <c r="G6" s="12" t="s">
        <v>3</v>
      </c>
      <c r="H6" s="12" t="s">
        <v>4</v>
      </c>
      <c r="I6" s="12" t="s">
        <v>5</v>
      </c>
      <c r="J6" s="12" t="s">
        <v>6</v>
      </c>
      <c r="K6" s="12" t="s">
        <v>7</v>
      </c>
      <c r="L6" s="12" t="s">
        <v>8</v>
      </c>
      <c r="M6" s="12" t="s">
        <v>9</v>
      </c>
      <c r="N6" s="12" t="s">
        <v>10</v>
      </c>
      <c r="O6" s="12" t="s">
        <v>11</v>
      </c>
      <c r="P6" s="12" t="s">
        <v>12</v>
      </c>
      <c r="Q6" s="13" t="s">
        <v>13</v>
      </c>
      <c r="R6" s="123"/>
      <c r="S6" s="125"/>
      <c r="T6" s="114"/>
      <c r="U6" s="1"/>
      <c r="V6" s="14" t="s">
        <v>14</v>
      </c>
      <c r="W6" s="14" t="s">
        <v>15</v>
      </c>
      <c r="X6" s="14" t="s">
        <v>16</v>
      </c>
      <c r="AH6" s="17" t="s">
        <v>59</v>
      </c>
      <c r="AI6" s="18" t="s">
        <v>60</v>
      </c>
    </row>
    <row r="7" spans="2:43" ht="53.5" customHeight="1" x14ac:dyDescent="0.2">
      <c r="B7" s="115" t="s">
        <v>17</v>
      </c>
      <c r="C7" s="19" t="s">
        <v>1</v>
      </c>
      <c r="D7" s="20" t="s">
        <v>18</v>
      </c>
      <c r="E7" s="21" t="s">
        <v>19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3"/>
      <c r="R7" s="22">
        <f t="shared" ref="R7:R22" si="0">SUM(F7:Q7)</f>
        <v>0</v>
      </c>
      <c r="S7" s="23" t="e">
        <f>CHOOSE(C8,X7,X8,X9,X10,X11,X12,X13,X14,X15,X16)</f>
        <v>#VALUE!</v>
      </c>
      <c r="T7" s="116" t="e">
        <f>R8</f>
        <v>#VALUE!</v>
      </c>
      <c r="U7" s="1"/>
      <c r="V7" s="14">
        <v>1</v>
      </c>
      <c r="W7" s="24" t="s">
        <v>20</v>
      </c>
      <c r="X7" s="25">
        <v>0.52600000000000002</v>
      </c>
      <c r="Y7" s="1"/>
      <c r="AH7" s="14" t="s">
        <v>56</v>
      </c>
      <c r="AI7" s="14"/>
      <c r="AJ7" s="14" t="s">
        <v>61</v>
      </c>
      <c r="AK7" s="14"/>
      <c r="AL7" s="14" t="s">
        <v>62</v>
      </c>
      <c r="AM7" s="14"/>
      <c r="AN7" s="54" t="s">
        <v>63</v>
      </c>
      <c r="AO7" s="14"/>
      <c r="AP7" s="54" t="s">
        <v>64</v>
      </c>
      <c r="AQ7" s="14"/>
    </row>
    <row r="8" spans="2:43" ht="30" customHeight="1" thickBot="1" x14ac:dyDescent="0.25">
      <c r="B8" s="103"/>
      <c r="C8" s="81"/>
      <c r="D8" s="26" t="s">
        <v>45</v>
      </c>
      <c r="E8" s="27" t="s">
        <v>48</v>
      </c>
      <c r="F8" s="28" t="e">
        <f>ROUND(F7*$S$7,0)</f>
        <v>#VALUE!</v>
      </c>
      <c r="G8" s="28" t="e">
        <f t="shared" ref="G8:Q8" si="1">ROUND(G7*$S$7,0)</f>
        <v>#VALUE!</v>
      </c>
      <c r="H8" s="28" t="e">
        <f t="shared" si="1"/>
        <v>#VALUE!</v>
      </c>
      <c r="I8" s="28" t="e">
        <f t="shared" si="1"/>
        <v>#VALUE!</v>
      </c>
      <c r="J8" s="28" t="e">
        <f t="shared" si="1"/>
        <v>#VALUE!</v>
      </c>
      <c r="K8" s="28" t="e">
        <f t="shared" si="1"/>
        <v>#VALUE!</v>
      </c>
      <c r="L8" s="28" t="e">
        <f t="shared" si="1"/>
        <v>#VALUE!</v>
      </c>
      <c r="M8" s="28" t="e">
        <f t="shared" si="1"/>
        <v>#VALUE!</v>
      </c>
      <c r="N8" s="28" t="e">
        <f t="shared" si="1"/>
        <v>#VALUE!</v>
      </c>
      <c r="O8" s="28" t="e">
        <f t="shared" si="1"/>
        <v>#VALUE!</v>
      </c>
      <c r="P8" s="28" t="e">
        <f t="shared" si="1"/>
        <v>#VALUE!</v>
      </c>
      <c r="Q8" s="28" t="e">
        <f t="shared" si="1"/>
        <v>#VALUE!</v>
      </c>
      <c r="R8" s="29" t="e">
        <f t="shared" si="0"/>
        <v>#VALUE!</v>
      </c>
      <c r="S8" s="30" t="s">
        <v>53</v>
      </c>
      <c r="T8" s="117"/>
      <c r="U8" s="1"/>
      <c r="V8" s="14">
        <v>2</v>
      </c>
      <c r="W8" s="31" t="s">
        <v>21</v>
      </c>
      <c r="X8" s="25">
        <v>0.42099999999999999</v>
      </c>
      <c r="Y8" s="1"/>
      <c r="Z8" s="25"/>
      <c r="AA8" s="14" t="s">
        <v>56</v>
      </c>
      <c r="AB8" s="14" t="s">
        <v>55</v>
      </c>
      <c r="AH8" s="14" t="s">
        <v>65</v>
      </c>
      <c r="AI8" s="14" t="s">
        <v>43</v>
      </c>
      <c r="AJ8" s="14" t="s">
        <v>65</v>
      </c>
      <c r="AK8" s="14" t="s">
        <v>43</v>
      </c>
      <c r="AL8" s="14" t="s">
        <v>65</v>
      </c>
      <c r="AM8" s="14" t="s">
        <v>43</v>
      </c>
      <c r="AN8" s="14" t="s">
        <v>65</v>
      </c>
      <c r="AO8" s="14" t="s">
        <v>43</v>
      </c>
      <c r="AP8" s="14" t="s">
        <v>65</v>
      </c>
      <c r="AQ8" s="14" t="s">
        <v>43</v>
      </c>
    </row>
    <row r="9" spans="2:43" ht="30" customHeight="1" x14ac:dyDescent="0.2">
      <c r="B9" s="101" t="s">
        <v>23</v>
      </c>
      <c r="C9" s="118"/>
      <c r="D9" s="20" t="s">
        <v>18</v>
      </c>
      <c r="E9" s="21" t="s">
        <v>24</v>
      </c>
      <c r="F9" s="73"/>
      <c r="G9" s="84"/>
      <c r="H9" s="84"/>
      <c r="I9" s="84"/>
      <c r="J9" s="84"/>
      <c r="K9" s="84"/>
      <c r="L9" s="84"/>
      <c r="M9" s="84"/>
      <c r="N9" s="84"/>
      <c r="O9" s="84"/>
      <c r="P9" s="84"/>
      <c r="Q9" s="85"/>
      <c r="R9" s="32">
        <f t="shared" si="0"/>
        <v>0</v>
      </c>
      <c r="S9" s="23">
        <v>6.8599999999999994E-2</v>
      </c>
      <c r="T9" s="116">
        <f>R10</f>
        <v>0</v>
      </c>
      <c r="U9" s="1"/>
      <c r="V9" s="14">
        <v>3</v>
      </c>
      <c r="W9" s="31" t="s">
        <v>22</v>
      </c>
      <c r="X9" s="25">
        <v>0.45200000000000001</v>
      </c>
      <c r="Y9" s="1"/>
      <c r="Z9" s="111" t="str">
        <f>B9</f>
        <v xml:space="preserve"> 灯油</v>
      </c>
      <c r="AA9" s="91">
        <v>36.700000000000003</v>
      </c>
      <c r="AB9" s="91" t="s">
        <v>54</v>
      </c>
      <c r="AF9" s="101" t="s">
        <v>23</v>
      </c>
      <c r="AG9" s="102"/>
      <c r="AH9" s="91">
        <v>36.5</v>
      </c>
      <c r="AI9" s="91" t="s">
        <v>54</v>
      </c>
      <c r="AJ9" s="99">
        <v>1.8700000000000001E-2</v>
      </c>
      <c r="AK9" s="55" t="s">
        <v>66</v>
      </c>
      <c r="AL9" s="95" t="s">
        <v>67</v>
      </c>
      <c r="AM9" s="91" t="s">
        <v>71</v>
      </c>
      <c r="AN9" s="99">
        <f>AJ9*$AL$23/$AL$24</f>
        <v>6.8566666666666679E-2</v>
      </c>
      <c r="AO9" s="91" t="s">
        <v>68</v>
      </c>
      <c r="AP9" s="93">
        <f>AH9*AJ9*$AL$23/$AL$24</f>
        <v>2.5026833333333336</v>
      </c>
      <c r="AQ9" s="91" t="s">
        <v>68</v>
      </c>
    </row>
    <row r="10" spans="2:43" ht="30" customHeight="1" thickBot="1" x14ac:dyDescent="0.25">
      <c r="B10" s="103"/>
      <c r="C10" s="104"/>
      <c r="D10" s="34" t="s">
        <v>45</v>
      </c>
      <c r="E10" s="27" t="s">
        <v>48</v>
      </c>
      <c r="F10" s="35">
        <f t="shared" ref="F10:Q10" si="2">ROUND(F9*$S$9*$AA$9,0)</f>
        <v>0</v>
      </c>
      <c r="G10" s="35">
        <f t="shared" si="2"/>
        <v>0</v>
      </c>
      <c r="H10" s="35">
        <f t="shared" si="2"/>
        <v>0</v>
      </c>
      <c r="I10" s="35">
        <f t="shared" si="2"/>
        <v>0</v>
      </c>
      <c r="J10" s="35">
        <f t="shared" si="2"/>
        <v>0</v>
      </c>
      <c r="K10" s="35">
        <f t="shared" si="2"/>
        <v>0</v>
      </c>
      <c r="L10" s="35">
        <f t="shared" si="2"/>
        <v>0</v>
      </c>
      <c r="M10" s="35">
        <f t="shared" si="2"/>
        <v>0</v>
      </c>
      <c r="N10" s="35">
        <f t="shared" si="2"/>
        <v>0</v>
      </c>
      <c r="O10" s="35">
        <f t="shared" si="2"/>
        <v>0</v>
      </c>
      <c r="P10" s="35">
        <f t="shared" si="2"/>
        <v>0</v>
      </c>
      <c r="Q10" s="35">
        <f t="shared" si="2"/>
        <v>0</v>
      </c>
      <c r="R10" s="57">
        <f t="shared" si="0"/>
        <v>0</v>
      </c>
      <c r="S10" s="30" t="s">
        <v>70</v>
      </c>
      <c r="T10" s="117"/>
      <c r="U10" s="1"/>
      <c r="V10" s="14">
        <v>4</v>
      </c>
      <c r="W10" s="31" t="s">
        <v>25</v>
      </c>
      <c r="X10" s="25">
        <v>0.41099999999999998</v>
      </c>
      <c r="Y10" s="1"/>
      <c r="Z10" s="111"/>
      <c r="AA10" s="92"/>
      <c r="AB10" s="92"/>
      <c r="AF10" s="103"/>
      <c r="AG10" s="104"/>
      <c r="AH10" s="92"/>
      <c r="AI10" s="92"/>
      <c r="AJ10" s="100"/>
      <c r="AK10" s="58"/>
      <c r="AL10" s="96"/>
      <c r="AM10" s="98"/>
      <c r="AN10" s="100"/>
      <c r="AO10" s="92"/>
      <c r="AP10" s="94"/>
      <c r="AQ10" s="92"/>
    </row>
    <row r="11" spans="2:43" ht="30" customHeight="1" x14ac:dyDescent="0.2">
      <c r="B11" s="101" t="s">
        <v>28</v>
      </c>
      <c r="C11" s="102"/>
      <c r="D11" s="20" t="s">
        <v>18</v>
      </c>
      <c r="E11" s="21" t="s">
        <v>24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3"/>
      <c r="R11" s="22">
        <f t="shared" si="0"/>
        <v>0</v>
      </c>
      <c r="S11" s="23">
        <v>7.0800000000000002E-2</v>
      </c>
      <c r="T11" s="116">
        <f>R12</f>
        <v>0</v>
      </c>
      <c r="U11" s="1"/>
      <c r="V11" s="14">
        <v>5</v>
      </c>
      <c r="W11" s="31" t="s">
        <v>26</v>
      </c>
      <c r="X11" s="25">
        <v>0.45500000000000002</v>
      </c>
      <c r="Y11" s="1"/>
      <c r="Z11" s="111" t="str">
        <f t="shared" ref="Z11" si="3">B11</f>
        <v>A重油</v>
      </c>
      <c r="AA11" s="91">
        <v>39.1</v>
      </c>
      <c r="AB11" s="91" t="s">
        <v>54</v>
      </c>
      <c r="AF11" s="101" t="s">
        <v>28</v>
      </c>
      <c r="AG11" s="102"/>
      <c r="AH11" s="91">
        <v>38.9</v>
      </c>
      <c r="AI11" s="91" t="s">
        <v>54</v>
      </c>
      <c r="AJ11" s="99">
        <v>1.9300000000000001E-2</v>
      </c>
      <c r="AK11" s="55" t="s">
        <v>66</v>
      </c>
      <c r="AL11" s="96"/>
      <c r="AM11" s="98"/>
      <c r="AN11" s="99">
        <f>AJ11*$AL$23/$AL$24</f>
        <v>7.0766666666666672E-2</v>
      </c>
      <c r="AO11" s="91" t="s">
        <v>68</v>
      </c>
      <c r="AP11" s="93">
        <f>AH11*AJ11*$AL$23/$AL$24</f>
        <v>2.7528233333333336</v>
      </c>
      <c r="AQ11" s="91" t="s">
        <v>68</v>
      </c>
    </row>
    <row r="12" spans="2:43" ht="30" customHeight="1" thickBot="1" x14ac:dyDescent="0.25">
      <c r="B12" s="103"/>
      <c r="C12" s="104"/>
      <c r="D12" s="34" t="s">
        <v>45</v>
      </c>
      <c r="E12" s="27" t="s">
        <v>48</v>
      </c>
      <c r="F12" s="28">
        <f>ROUND(F11*$S$11*$AA$11,0)</f>
        <v>0</v>
      </c>
      <c r="G12" s="28">
        <f t="shared" ref="G12:Q12" si="4">ROUND(G11*$S$11*$AA$11,0)</f>
        <v>0</v>
      </c>
      <c r="H12" s="28">
        <f t="shared" si="4"/>
        <v>0</v>
      </c>
      <c r="I12" s="28">
        <f t="shared" si="4"/>
        <v>0</v>
      </c>
      <c r="J12" s="28">
        <f t="shared" si="4"/>
        <v>0</v>
      </c>
      <c r="K12" s="28">
        <f t="shared" si="4"/>
        <v>0</v>
      </c>
      <c r="L12" s="28">
        <f t="shared" si="4"/>
        <v>0</v>
      </c>
      <c r="M12" s="28">
        <f t="shared" si="4"/>
        <v>0</v>
      </c>
      <c r="N12" s="28">
        <f t="shared" si="4"/>
        <v>0</v>
      </c>
      <c r="O12" s="28">
        <f t="shared" si="4"/>
        <v>0</v>
      </c>
      <c r="P12" s="28">
        <f t="shared" si="4"/>
        <v>0</v>
      </c>
      <c r="Q12" s="28">
        <f t="shared" si="4"/>
        <v>0</v>
      </c>
      <c r="R12" s="29">
        <f t="shared" si="0"/>
        <v>0</v>
      </c>
      <c r="S12" s="30" t="s">
        <v>70</v>
      </c>
      <c r="T12" s="117"/>
      <c r="U12" s="1"/>
      <c r="V12" s="14">
        <v>6</v>
      </c>
      <c r="W12" s="31" t="s">
        <v>27</v>
      </c>
      <c r="X12" s="25">
        <v>0.41499999999999998</v>
      </c>
      <c r="Y12" s="1"/>
      <c r="Z12" s="111"/>
      <c r="AA12" s="92"/>
      <c r="AB12" s="92"/>
      <c r="AF12" s="103"/>
      <c r="AG12" s="104"/>
      <c r="AH12" s="92"/>
      <c r="AI12" s="92"/>
      <c r="AJ12" s="100"/>
      <c r="AK12" s="58"/>
      <c r="AL12" s="96"/>
      <c r="AM12" s="98"/>
      <c r="AN12" s="100"/>
      <c r="AO12" s="92"/>
      <c r="AP12" s="94"/>
      <c r="AQ12" s="92"/>
    </row>
    <row r="13" spans="2:43" ht="30" customHeight="1" x14ac:dyDescent="0.2">
      <c r="B13" s="101" t="s">
        <v>32</v>
      </c>
      <c r="C13" s="102"/>
      <c r="D13" s="20" t="s">
        <v>18</v>
      </c>
      <c r="E13" s="37" t="s">
        <v>33</v>
      </c>
      <c r="F13" s="70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2"/>
      <c r="R13" s="22">
        <f t="shared" si="0"/>
        <v>0</v>
      </c>
      <c r="S13" s="23">
        <v>2.0499999999999998</v>
      </c>
      <c r="T13" s="116">
        <f>R14</f>
        <v>0</v>
      </c>
      <c r="U13" s="1"/>
      <c r="V13" s="14">
        <v>7</v>
      </c>
      <c r="W13" s="31" t="s">
        <v>29</v>
      </c>
      <c r="X13" s="25">
        <v>0.48399999999999999</v>
      </c>
      <c r="Y13" s="1"/>
      <c r="Z13" s="111" t="str">
        <f t="shared" ref="Z13" si="5">B13</f>
        <v>都市ガス</v>
      </c>
      <c r="AA13" s="91"/>
      <c r="AB13" s="91"/>
      <c r="AF13" s="101" t="s">
        <v>32</v>
      </c>
      <c r="AG13" s="102"/>
      <c r="AH13" s="60"/>
      <c r="AI13" s="55"/>
      <c r="AJ13" s="56"/>
      <c r="AK13" s="55"/>
      <c r="AL13" s="96"/>
      <c r="AM13" s="98"/>
      <c r="AN13" s="56">
        <f>AJ13*$AL$23/$AL$24</f>
        <v>0</v>
      </c>
      <c r="AO13" s="55"/>
      <c r="AP13" s="93">
        <v>2.0499999999999998</v>
      </c>
      <c r="AQ13" s="91" t="s">
        <v>73</v>
      </c>
    </row>
    <row r="14" spans="2:43" ht="30" customHeight="1" thickBot="1" x14ac:dyDescent="0.25">
      <c r="B14" s="103"/>
      <c r="C14" s="104"/>
      <c r="D14" s="34" t="s">
        <v>45</v>
      </c>
      <c r="E14" s="27" t="s">
        <v>48</v>
      </c>
      <c r="F14" s="28">
        <f t="shared" ref="F14:P14" si="6">ROUND(F13*$S$13,0)</f>
        <v>0</v>
      </c>
      <c r="G14" s="28">
        <f t="shared" si="6"/>
        <v>0</v>
      </c>
      <c r="H14" s="28">
        <f t="shared" si="6"/>
        <v>0</v>
      </c>
      <c r="I14" s="28">
        <f t="shared" si="6"/>
        <v>0</v>
      </c>
      <c r="J14" s="28">
        <f t="shared" si="6"/>
        <v>0</v>
      </c>
      <c r="K14" s="28">
        <f t="shared" si="6"/>
        <v>0</v>
      </c>
      <c r="L14" s="28">
        <f t="shared" si="6"/>
        <v>0</v>
      </c>
      <c r="M14" s="28">
        <f t="shared" si="6"/>
        <v>0</v>
      </c>
      <c r="N14" s="28">
        <f t="shared" si="6"/>
        <v>0</v>
      </c>
      <c r="O14" s="28">
        <f t="shared" si="6"/>
        <v>0</v>
      </c>
      <c r="P14" s="28">
        <f t="shared" si="6"/>
        <v>0</v>
      </c>
      <c r="Q14" s="28">
        <f>ROUND(Q13*$S$13,0)</f>
        <v>0</v>
      </c>
      <c r="R14" s="61">
        <f t="shared" si="0"/>
        <v>0</v>
      </c>
      <c r="S14" s="30" t="s">
        <v>74</v>
      </c>
      <c r="T14" s="117"/>
      <c r="U14" s="1"/>
      <c r="V14" s="14">
        <v>8</v>
      </c>
      <c r="W14" s="31" t="s">
        <v>30</v>
      </c>
      <c r="X14" s="25">
        <v>0.45700000000000002</v>
      </c>
      <c r="Y14" s="1"/>
      <c r="Z14" s="111"/>
      <c r="AA14" s="92"/>
      <c r="AB14" s="92"/>
      <c r="AF14" s="103"/>
      <c r="AG14" s="104"/>
      <c r="AH14" s="62"/>
      <c r="AI14" s="58"/>
      <c r="AJ14" s="59"/>
      <c r="AK14" s="58"/>
      <c r="AL14" s="96"/>
      <c r="AM14" s="98"/>
      <c r="AN14" s="59"/>
      <c r="AO14" s="58"/>
      <c r="AP14" s="94"/>
      <c r="AQ14" s="92"/>
    </row>
    <row r="15" spans="2:43" ht="30" customHeight="1" x14ac:dyDescent="0.2">
      <c r="B15" s="107" t="s">
        <v>35</v>
      </c>
      <c r="C15" s="108"/>
      <c r="D15" s="20" t="s">
        <v>18</v>
      </c>
      <c r="E15" s="21" t="s">
        <v>36</v>
      </c>
      <c r="F15" s="73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5"/>
      <c r="R15" s="32">
        <f t="shared" si="0"/>
        <v>0</v>
      </c>
      <c r="S15" s="38">
        <v>5.0999999999999997E-2</v>
      </c>
      <c r="T15" s="116">
        <f>R16</f>
        <v>0</v>
      </c>
      <c r="U15" s="1"/>
      <c r="V15" s="14">
        <v>9</v>
      </c>
      <c r="W15" s="31" t="s">
        <v>31</v>
      </c>
      <c r="X15" s="39">
        <v>0.47199999999999998</v>
      </c>
      <c r="Y15" s="63"/>
      <c r="Z15" s="111" t="str">
        <f t="shared" ref="Z15" si="7">B15</f>
        <v>液化天然ガス
(LNG)</v>
      </c>
      <c r="AA15" s="91">
        <v>54.6</v>
      </c>
      <c r="AB15" s="91" t="s">
        <v>57</v>
      </c>
      <c r="AF15" s="107" t="s">
        <v>35</v>
      </c>
      <c r="AG15" s="108"/>
      <c r="AH15" s="91">
        <v>54.7</v>
      </c>
      <c r="AI15" s="91" t="s">
        <v>57</v>
      </c>
      <c r="AJ15" s="99">
        <v>1.3899999999999999E-2</v>
      </c>
      <c r="AK15" s="55" t="s">
        <v>66</v>
      </c>
      <c r="AL15" s="96"/>
      <c r="AM15" s="98"/>
      <c r="AN15" s="99">
        <f>AJ15*$AL$23/$AL$24</f>
        <v>5.096666666666666E-2</v>
      </c>
      <c r="AO15" s="91" t="s">
        <v>68</v>
      </c>
      <c r="AP15" s="93">
        <f>AH15*AJ15*$AL$23/$AL$24</f>
        <v>2.7878766666666661</v>
      </c>
      <c r="AQ15" s="91" t="s">
        <v>68</v>
      </c>
    </row>
    <row r="16" spans="2:43" ht="30" customHeight="1" thickBot="1" x14ac:dyDescent="0.25">
      <c r="B16" s="109"/>
      <c r="C16" s="110"/>
      <c r="D16" s="34" t="s">
        <v>45</v>
      </c>
      <c r="E16" s="27" t="s">
        <v>48</v>
      </c>
      <c r="F16" s="35">
        <f>ROUND(F15*$S$15*$AA$15,0)</f>
        <v>0</v>
      </c>
      <c r="G16" s="35">
        <f t="shared" ref="G16:Q16" si="8">ROUND(G15*$S$15*$AA$15,0)</f>
        <v>0</v>
      </c>
      <c r="H16" s="35">
        <f t="shared" si="8"/>
        <v>0</v>
      </c>
      <c r="I16" s="35">
        <f t="shared" si="8"/>
        <v>0</v>
      </c>
      <c r="J16" s="35">
        <f t="shared" si="8"/>
        <v>0</v>
      </c>
      <c r="K16" s="35">
        <f t="shared" si="8"/>
        <v>0</v>
      </c>
      <c r="L16" s="35">
        <f t="shared" si="8"/>
        <v>0</v>
      </c>
      <c r="M16" s="35">
        <f t="shared" si="8"/>
        <v>0</v>
      </c>
      <c r="N16" s="35">
        <f t="shared" si="8"/>
        <v>0</v>
      </c>
      <c r="O16" s="35">
        <f t="shared" si="8"/>
        <v>0</v>
      </c>
      <c r="P16" s="35">
        <f t="shared" si="8"/>
        <v>0</v>
      </c>
      <c r="Q16" s="35">
        <f t="shared" si="8"/>
        <v>0</v>
      </c>
      <c r="R16" s="57">
        <f t="shared" si="0"/>
        <v>0</v>
      </c>
      <c r="S16" s="30" t="s">
        <v>70</v>
      </c>
      <c r="T16" s="117"/>
      <c r="U16" s="1"/>
      <c r="V16" s="14">
        <v>10</v>
      </c>
      <c r="W16" s="25" t="s">
        <v>34</v>
      </c>
      <c r="X16" s="25">
        <v>0.68500000000000005</v>
      </c>
      <c r="Y16" s="1"/>
      <c r="Z16" s="111"/>
      <c r="AA16" s="92"/>
      <c r="AB16" s="92"/>
      <c r="AF16" s="109"/>
      <c r="AG16" s="110"/>
      <c r="AH16" s="92"/>
      <c r="AI16" s="92"/>
      <c r="AJ16" s="100"/>
      <c r="AK16" s="58"/>
      <c r="AL16" s="96"/>
      <c r="AM16" s="98"/>
      <c r="AN16" s="100"/>
      <c r="AO16" s="92"/>
      <c r="AP16" s="94"/>
      <c r="AQ16" s="92"/>
    </row>
    <row r="17" spans="2:43" ht="30" customHeight="1" x14ac:dyDescent="0.2">
      <c r="B17" s="107" t="s">
        <v>37</v>
      </c>
      <c r="C17" s="108"/>
      <c r="D17" s="20" t="s">
        <v>18</v>
      </c>
      <c r="E17" s="21" t="s">
        <v>36</v>
      </c>
      <c r="F17" s="73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5"/>
      <c r="R17" s="32">
        <f t="shared" si="0"/>
        <v>0</v>
      </c>
      <c r="S17" s="23">
        <v>5.9799999999999999E-2</v>
      </c>
      <c r="T17" s="116">
        <f>R18</f>
        <v>0</v>
      </c>
      <c r="U17" s="1"/>
      <c r="X17" s="1"/>
      <c r="Y17" s="1"/>
      <c r="Z17" s="111" t="str">
        <f t="shared" ref="Z17" si="9">B17</f>
        <v>液化石油ガス
(LPG)</v>
      </c>
      <c r="AA17" s="91">
        <v>50.8</v>
      </c>
      <c r="AB17" s="91" t="s">
        <v>57</v>
      </c>
      <c r="AF17" s="107" t="s">
        <v>37</v>
      </c>
      <c r="AG17" s="108"/>
      <c r="AH17" s="91">
        <v>50.1</v>
      </c>
      <c r="AI17" s="91" t="s">
        <v>57</v>
      </c>
      <c r="AJ17" s="99">
        <v>1.6299999999999999E-2</v>
      </c>
      <c r="AK17" s="55" t="s">
        <v>66</v>
      </c>
      <c r="AL17" s="96"/>
      <c r="AM17" s="98"/>
      <c r="AN17" s="99">
        <f>AJ17*$AL$23/$AL$24</f>
        <v>5.9766666666666662E-2</v>
      </c>
      <c r="AO17" s="91" t="s">
        <v>68</v>
      </c>
      <c r="AP17" s="93">
        <f>AH17*AJ17*$AL$23/$AL$24</f>
        <v>2.99431</v>
      </c>
      <c r="AQ17" s="91" t="s">
        <v>68</v>
      </c>
    </row>
    <row r="18" spans="2:43" ht="30" customHeight="1" thickBot="1" x14ac:dyDescent="0.25">
      <c r="B18" s="109"/>
      <c r="C18" s="110"/>
      <c r="D18" s="34" t="s">
        <v>45</v>
      </c>
      <c r="E18" s="27" t="s">
        <v>48</v>
      </c>
      <c r="F18" s="35">
        <f>ROUND(F17*$S$17*$AA$17,0)</f>
        <v>0</v>
      </c>
      <c r="G18" s="35">
        <f t="shared" ref="G18:Q18" si="10">ROUND(G17*$S$17*$AA$17,0)</f>
        <v>0</v>
      </c>
      <c r="H18" s="35">
        <f t="shared" si="10"/>
        <v>0</v>
      </c>
      <c r="I18" s="35">
        <f t="shared" si="10"/>
        <v>0</v>
      </c>
      <c r="J18" s="35">
        <f t="shared" si="10"/>
        <v>0</v>
      </c>
      <c r="K18" s="35">
        <f t="shared" si="10"/>
        <v>0</v>
      </c>
      <c r="L18" s="35">
        <f t="shared" si="10"/>
        <v>0</v>
      </c>
      <c r="M18" s="35">
        <f t="shared" si="10"/>
        <v>0</v>
      </c>
      <c r="N18" s="35">
        <f t="shared" si="10"/>
        <v>0</v>
      </c>
      <c r="O18" s="35">
        <f t="shared" si="10"/>
        <v>0</v>
      </c>
      <c r="P18" s="35">
        <f t="shared" si="10"/>
        <v>0</v>
      </c>
      <c r="Q18" s="35">
        <f t="shared" si="10"/>
        <v>0</v>
      </c>
      <c r="R18" s="36">
        <f t="shared" si="0"/>
        <v>0</v>
      </c>
      <c r="S18" s="30" t="s">
        <v>70</v>
      </c>
      <c r="T18" s="117"/>
      <c r="U18" s="1"/>
      <c r="X18" s="1"/>
      <c r="Y18" s="1"/>
      <c r="Z18" s="111"/>
      <c r="AA18" s="92"/>
      <c r="AB18" s="92"/>
      <c r="AF18" s="109"/>
      <c r="AG18" s="110"/>
      <c r="AH18" s="92"/>
      <c r="AI18" s="92"/>
      <c r="AJ18" s="100"/>
      <c r="AK18" s="58"/>
      <c r="AL18" s="96"/>
      <c r="AM18" s="98"/>
      <c r="AN18" s="100"/>
      <c r="AO18" s="92"/>
      <c r="AP18" s="94"/>
      <c r="AQ18" s="92"/>
    </row>
    <row r="19" spans="2:43" ht="30" customHeight="1" x14ac:dyDescent="0.2">
      <c r="B19" s="101" t="s">
        <v>38</v>
      </c>
      <c r="C19" s="102"/>
      <c r="D19" s="20" t="s">
        <v>18</v>
      </c>
      <c r="E19" s="21" t="s">
        <v>24</v>
      </c>
      <c r="F19" s="73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5"/>
      <c r="R19" s="32">
        <f t="shared" si="0"/>
        <v>0</v>
      </c>
      <c r="S19" s="23">
        <v>6.8599999999999994E-2</v>
      </c>
      <c r="T19" s="116">
        <f>R20</f>
        <v>0</v>
      </c>
      <c r="U19" s="1"/>
      <c r="X19" s="1"/>
      <c r="Y19" s="1"/>
      <c r="Z19" s="111" t="str">
        <f t="shared" ref="Z19" si="11">B19</f>
        <v>ガソリン</v>
      </c>
      <c r="AA19" s="91">
        <v>34.6</v>
      </c>
      <c r="AB19" s="91" t="s">
        <v>54</v>
      </c>
      <c r="AF19" s="101" t="s">
        <v>38</v>
      </c>
      <c r="AG19" s="102"/>
      <c r="AH19" s="91">
        <v>33.4</v>
      </c>
      <c r="AI19" s="91" t="s">
        <v>54</v>
      </c>
      <c r="AJ19" s="99">
        <v>1.8700000000000001E-2</v>
      </c>
      <c r="AK19" s="55" t="s">
        <v>66</v>
      </c>
      <c r="AL19" s="96"/>
      <c r="AM19" s="98"/>
      <c r="AN19" s="99">
        <f>AJ19*$AL$23/$AL$24</f>
        <v>6.8566666666666679E-2</v>
      </c>
      <c r="AO19" s="91" t="s">
        <v>68</v>
      </c>
      <c r="AP19" s="93">
        <f>AH19*AJ19*$AL$23/$AL$24</f>
        <v>2.2901266666666666</v>
      </c>
      <c r="AQ19" s="91" t="s">
        <v>68</v>
      </c>
    </row>
    <row r="20" spans="2:43" ht="30" customHeight="1" thickBot="1" x14ac:dyDescent="0.25">
      <c r="B20" s="103"/>
      <c r="C20" s="104"/>
      <c r="D20" s="34" t="s">
        <v>45</v>
      </c>
      <c r="E20" s="27" t="s">
        <v>48</v>
      </c>
      <c r="F20" s="35">
        <f>ROUND(F19*$S$19*$AA$19,0)</f>
        <v>0</v>
      </c>
      <c r="G20" s="35">
        <f t="shared" ref="G20:Q20" si="12">ROUND(G19*$S$19*$AA$19,0)</f>
        <v>0</v>
      </c>
      <c r="H20" s="35">
        <f t="shared" si="12"/>
        <v>0</v>
      </c>
      <c r="I20" s="35">
        <f t="shared" si="12"/>
        <v>0</v>
      </c>
      <c r="J20" s="35">
        <f t="shared" si="12"/>
        <v>0</v>
      </c>
      <c r="K20" s="35">
        <f t="shared" si="12"/>
        <v>0</v>
      </c>
      <c r="L20" s="35">
        <f t="shared" si="12"/>
        <v>0</v>
      </c>
      <c r="M20" s="35">
        <f t="shared" si="12"/>
        <v>0</v>
      </c>
      <c r="N20" s="35">
        <f t="shared" si="12"/>
        <v>0</v>
      </c>
      <c r="O20" s="35">
        <f t="shared" si="12"/>
        <v>0</v>
      </c>
      <c r="P20" s="35">
        <f t="shared" si="12"/>
        <v>0</v>
      </c>
      <c r="Q20" s="35">
        <f t="shared" si="12"/>
        <v>0</v>
      </c>
      <c r="R20" s="57">
        <f t="shared" si="0"/>
        <v>0</v>
      </c>
      <c r="S20" s="30" t="s">
        <v>70</v>
      </c>
      <c r="T20" s="117"/>
      <c r="U20" s="1"/>
      <c r="X20" s="1"/>
      <c r="Y20" s="1"/>
      <c r="Z20" s="111"/>
      <c r="AA20" s="92"/>
      <c r="AB20" s="92"/>
      <c r="AF20" s="103"/>
      <c r="AG20" s="104"/>
      <c r="AH20" s="92"/>
      <c r="AI20" s="92"/>
      <c r="AJ20" s="100"/>
      <c r="AK20" s="58"/>
      <c r="AL20" s="96"/>
      <c r="AM20" s="98"/>
      <c r="AN20" s="100"/>
      <c r="AO20" s="92"/>
      <c r="AP20" s="94"/>
      <c r="AQ20" s="92"/>
    </row>
    <row r="21" spans="2:43" ht="30" customHeight="1" x14ac:dyDescent="0.2">
      <c r="B21" s="101" t="s">
        <v>39</v>
      </c>
      <c r="C21" s="102"/>
      <c r="D21" s="20" t="s">
        <v>18</v>
      </c>
      <c r="E21" s="21" t="s">
        <v>24</v>
      </c>
      <c r="F21" s="73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5"/>
      <c r="R21" s="32">
        <f t="shared" si="0"/>
        <v>0</v>
      </c>
      <c r="S21" s="23">
        <v>6.8900000000000003E-2</v>
      </c>
      <c r="T21" s="116">
        <f>R22</f>
        <v>0</v>
      </c>
      <c r="U21" s="1"/>
      <c r="X21" s="1"/>
      <c r="Y21" s="1"/>
      <c r="Z21" s="111" t="str">
        <f t="shared" ref="Z21" si="13">B21</f>
        <v>軽油</v>
      </c>
      <c r="AA21" s="91">
        <v>37.700000000000003</v>
      </c>
      <c r="AB21" s="91" t="s">
        <v>54</v>
      </c>
      <c r="AF21" s="101" t="s">
        <v>39</v>
      </c>
      <c r="AG21" s="102"/>
      <c r="AH21" s="105">
        <v>38</v>
      </c>
      <c r="AI21" s="91" t="s">
        <v>54</v>
      </c>
      <c r="AJ21" s="99">
        <v>1.8800000000000001E-2</v>
      </c>
      <c r="AK21" s="55" t="s">
        <v>66</v>
      </c>
      <c r="AL21" s="96"/>
      <c r="AM21" s="98"/>
      <c r="AN21" s="99">
        <f>AJ21*$AL$23/$AL$24</f>
        <v>6.8933333333333333E-2</v>
      </c>
      <c r="AO21" s="91" t="s">
        <v>68</v>
      </c>
      <c r="AP21" s="93">
        <f>AH21*AJ21*$AL$23/$AL$24</f>
        <v>2.6194666666666668</v>
      </c>
      <c r="AQ21" s="91" t="s">
        <v>68</v>
      </c>
    </row>
    <row r="22" spans="2:43" ht="30" customHeight="1" thickBot="1" x14ac:dyDescent="0.25">
      <c r="B22" s="103"/>
      <c r="C22" s="104"/>
      <c r="D22" s="34" t="s">
        <v>45</v>
      </c>
      <c r="E22" s="27" t="s">
        <v>48</v>
      </c>
      <c r="F22" s="64">
        <f>ROUND(F21*$S$21*$AA$21,0)</f>
        <v>0</v>
      </c>
      <c r="G22" s="64">
        <f t="shared" ref="G22:Q22" si="14">ROUND(G21*$S$21*$AA$21,0)</f>
        <v>0</v>
      </c>
      <c r="H22" s="64">
        <f t="shared" si="14"/>
        <v>0</v>
      </c>
      <c r="I22" s="64">
        <f t="shared" si="14"/>
        <v>0</v>
      </c>
      <c r="J22" s="64">
        <f t="shared" si="14"/>
        <v>0</v>
      </c>
      <c r="K22" s="64">
        <f t="shared" si="14"/>
        <v>0</v>
      </c>
      <c r="L22" s="64">
        <f t="shared" si="14"/>
        <v>0</v>
      </c>
      <c r="M22" s="64">
        <f t="shared" si="14"/>
        <v>0</v>
      </c>
      <c r="N22" s="64">
        <f t="shared" si="14"/>
        <v>0</v>
      </c>
      <c r="O22" s="64">
        <f t="shared" si="14"/>
        <v>0</v>
      </c>
      <c r="P22" s="64">
        <f t="shared" si="14"/>
        <v>0</v>
      </c>
      <c r="Q22" s="64">
        <f t="shared" si="14"/>
        <v>0</v>
      </c>
      <c r="R22" s="42">
        <f t="shared" si="0"/>
        <v>0</v>
      </c>
      <c r="S22" s="30" t="s">
        <v>70</v>
      </c>
      <c r="T22" s="117"/>
      <c r="U22" s="1"/>
      <c r="X22" s="1"/>
      <c r="Y22" s="1"/>
      <c r="Z22" s="111"/>
      <c r="AA22" s="92"/>
      <c r="AB22" s="92"/>
      <c r="AF22" s="103"/>
      <c r="AG22" s="104"/>
      <c r="AH22" s="106"/>
      <c r="AI22" s="92"/>
      <c r="AJ22" s="100"/>
      <c r="AK22" s="58"/>
      <c r="AL22" s="97"/>
      <c r="AM22" s="92"/>
      <c r="AN22" s="100"/>
      <c r="AO22" s="92"/>
      <c r="AP22" s="94"/>
      <c r="AQ22" s="92"/>
    </row>
    <row r="23" spans="2:43" ht="30" customHeight="1" thickBot="1" x14ac:dyDescent="0.25">
      <c r="B23" s="129" t="s">
        <v>46</v>
      </c>
      <c r="C23" s="130"/>
      <c r="D23" s="128"/>
      <c r="E23" s="65" t="s">
        <v>48</v>
      </c>
      <c r="F23" s="43" t="e">
        <f>F8+F10+F12+F14+F16+F18+F20+F22</f>
        <v>#VALUE!</v>
      </c>
      <c r="G23" s="66" t="e">
        <f t="shared" ref="G23:R23" si="15">G8+G10+G12+G14+G16+G18+G20+G22</f>
        <v>#VALUE!</v>
      </c>
      <c r="H23" s="66" t="e">
        <f t="shared" si="15"/>
        <v>#VALUE!</v>
      </c>
      <c r="I23" s="66" t="e">
        <f t="shared" si="15"/>
        <v>#VALUE!</v>
      </c>
      <c r="J23" s="66" t="e">
        <f t="shared" si="15"/>
        <v>#VALUE!</v>
      </c>
      <c r="K23" s="66" t="e">
        <f t="shared" si="15"/>
        <v>#VALUE!</v>
      </c>
      <c r="L23" s="66" t="e">
        <f t="shared" si="15"/>
        <v>#VALUE!</v>
      </c>
      <c r="M23" s="66" t="e">
        <f t="shared" si="15"/>
        <v>#VALUE!</v>
      </c>
      <c r="N23" s="66" t="e">
        <f t="shared" si="15"/>
        <v>#VALUE!</v>
      </c>
      <c r="O23" s="66" t="e">
        <f t="shared" si="15"/>
        <v>#VALUE!</v>
      </c>
      <c r="P23" s="66" t="e">
        <f t="shared" si="15"/>
        <v>#VALUE!</v>
      </c>
      <c r="Q23" s="45" t="e">
        <f>Q8+Q10+Q12+Q14+Q16+Q18+Q20+Q22</f>
        <v>#VALUE!</v>
      </c>
      <c r="R23" s="46" t="e">
        <f t="shared" si="15"/>
        <v>#VALUE!</v>
      </c>
      <c r="S23" s="47" t="s">
        <v>40</v>
      </c>
      <c r="T23" s="48" t="e">
        <f>SUM(T7,T9,T11,T13,T15,T17,T19,T21)</f>
        <v>#VALUE!</v>
      </c>
      <c r="U23" s="1"/>
      <c r="X23" s="1"/>
      <c r="Y23" s="1"/>
      <c r="AL23" s="1">
        <v>44</v>
      </c>
    </row>
    <row r="24" spans="2:43" ht="30" customHeight="1" thickBot="1" x14ac:dyDescent="0.25">
      <c r="B24" s="129" t="s">
        <v>41</v>
      </c>
      <c r="C24" s="130"/>
      <c r="D24" s="128"/>
      <c r="E24" s="67" t="s">
        <v>48</v>
      </c>
      <c r="F24" s="86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8"/>
      <c r="R24" s="50">
        <f>SUM(F24:Q24)</f>
        <v>0</v>
      </c>
      <c r="S24" s="47" t="s">
        <v>40</v>
      </c>
      <c r="T24" s="48">
        <f>R24</f>
        <v>0</v>
      </c>
      <c r="AL24" s="1">
        <v>12</v>
      </c>
    </row>
    <row r="25" spans="2:43" ht="30" customHeight="1" thickBot="1" x14ac:dyDescent="0.25">
      <c r="B25" s="126" t="s">
        <v>47</v>
      </c>
      <c r="C25" s="127"/>
      <c r="D25" s="128"/>
      <c r="E25" s="65" t="s">
        <v>48</v>
      </c>
      <c r="F25" s="51" t="e">
        <f>F23-F24</f>
        <v>#VALUE!</v>
      </c>
      <c r="G25" s="51" t="e">
        <f t="shared" ref="G25:Q25" si="16">G23-G24</f>
        <v>#VALUE!</v>
      </c>
      <c r="H25" s="51" t="e">
        <f t="shared" si="16"/>
        <v>#VALUE!</v>
      </c>
      <c r="I25" s="51" t="e">
        <f t="shared" si="16"/>
        <v>#VALUE!</v>
      </c>
      <c r="J25" s="51" t="e">
        <f t="shared" si="16"/>
        <v>#VALUE!</v>
      </c>
      <c r="K25" s="51" t="e">
        <f t="shared" si="16"/>
        <v>#VALUE!</v>
      </c>
      <c r="L25" s="51" t="e">
        <f t="shared" si="16"/>
        <v>#VALUE!</v>
      </c>
      <c r="M25" s="51" t="e">
        <f t="shared" si="16"/>
        <v>#VALUE!</v>
      </c>
      <c r="N25" s="51" t="e">
        <f t="shared" si="16"/>
        <v>#VALUE!</v>
      </c>
      <c r="O25" s="51" t="e">
        <f t="shared" si="16"/>
        <v>#VALUE!</v>
      </c>
      <c r="P25" s="51" t="e">
        <f t="shared" si="16"/>
        <v>#VALUE!</v>
      </c>
      <c r="Q25" s="51" t="e">
        <f t="shared" si="16"/>
        <v>#VALUE!</v>
      </c>
      <c r="R25" s="46" t="e">
        <f>R23-R24</f>
        <v>#VALUE!</v>
      </c>
      <c r="S25" s="47" t="s">
        <v>40</v>
      </c>
      <c r="T25" s="68" t="e">
        <f>T23-T24</f>
        <v>#VALUE!</v>
      </c>
      <c r="U25" s="53"/>
      <c r="V25" s="53"/>
    </row>
    <row r="26" spans="2:43" ht="30" customHeight="1" x14ac:dyDescent="0.2"/>
    <row r="27" spans="2:43" ht="30" customHeight="1" x14ac:dyDescent="0.2"/>
    <row r="28" spans="2:43" ht="30" customHeight="1" x14ac:dyDescent="0.2"/>
    <row r="29" spans="2:43" ht="30" customHeight="1" x14ac:dyDescent="0.2"/>
    <row r="30" spans="2:43" ht="30" customHeight="1" x14ac:dyDescent="0.2"/>
    <row r="31" spans="2:43" ht="30" customHeight="1" x14ac:dyDescent="0.2"/>
    <row r="32" spans="2:43" ht="9" customHeight="1" x14ac:dyDescent="0.2"/>
    <row r="33" ht="18" customHeight="1" x14ac:dyDescent="0.2"/>
  </sheetData>
  <sheetProtection sheet="1" objects="1" scenarios="1"/>
  <mergeCells count="99">
    <mergeCell ref="B17:C18"/>
    <mergeCell ref="T17:T18"/>
    <mergeCell ref="B25:D25"/>
    <mergeCell ref="B19:C20"/>
    <mergeCell ref="T19:T20"/>
    <mergeCell ref="B21:C22"/>
    <mergeCell ref="T21:T22"/>
    <mergeCell ref="B23:D23"/>
    <mergeCell ref="B24:D24"/>
    <mergeCell ref="B11:C12"/>
    <mergeCell ref="T11:T12"/>
    <mergeCell ref="B13:C14"/>
    <mergeCell ref="T13:T14"/>
    <mergeCell ref="B15:C16"/>
    <mergeCell ref="T15:T16"/>
    <mergeCell ref="B7:B8"/>
    <mergeCell ref="T7:T8"/>
    <mergeCell ref="B9:C10"/>
    <mergeCell ref="T9:T10"/>
    <mergeCell ref="B5:D6"/>
    <mergeCell ref="E5:E6"/>
    <mergeCell ref="R5:R6"/>
    <mergeCell ref="S5:S6"/>
    <mergeCell ref="J2:Q2"/>
    <mergeCell ref="AA9:AA10"/>
    <mergeCell ref="AB9:AB10"/>
    <mergeCell ref="AA11:AA12"/>
    <mergeCell ref="AB11:AB12"/>
    <mergeCell ref="T5:T6"/>
    <mergeCell ref="Z9:Z10"/>
    <mergeCell ref="Z11:Z12"/>
    <mergeCell ref="AA13:AA14"/>
    <mergeCell ref="AB13:AB14"/>
    <mergeCell ref="AA21:AA22"/>
    <mergeCell ref="AB21:AB22"/>
    <mergeCell ref="AA15:AA16"/>
    <mergeCell ref="AB15:AB16"/>
    <mergeCell ref="AA17:AA18"/>
    <mergeCell ref="AB17:AB18"/>
    <mergeCell ref="AA19:AA20"/>
    <mergeCell ref="AB19:AB20"/>
    <mergeCell ref="Z13:Z14"/>
    <mergeCell ref="Z15:Z16"/>
    <mergeCell ref="Z17:Z18"/>
    <mergeCell ref="Z19:Z20"/>
    <mergeCell ref="Z21:Z22"/>
    <mergeCell ref="AF19:AG20"/>
    <mergeCell ref="AF21:AG22"/>
    <mergeCell ref="AH9:AH10"/>
    <mergeCell ref="AH11:AH12"/>
    <mergeCell ref="AH15:AH16"/>
    <mergeCell ref="AH17:AH18"/>
    <mergeCell ref="AH19:AH20"/>
    <mergeCell ref="AH21:AH22"/>
    <mergeCell ref="AF9:AG10"/>
    <mergeCell ref="AF11:AG12"/>
    <mergeCell ref="AF13:AG14"/>
    <mergeCell ref="AF15:AG16"/>
    <mergeCell ref="AF17:AG18"/>
    <mergeCell ref="AI21:AI22"/>
    <mergeCell ref="AJ9:AJ10"/>
    <mergeCell ref="AJ11:AJ12"/>
    <mergeCell ref="AJ15:AJ16"/>
    <mergeCell ref="AJ17:AJ18"/>
    <mergeCell ref="AJ19:AJ20"/>
    <mergeCell ref="AJ21:AJ22"/>
    <mergeCell ref="AI9:AI10"/>
    <mergeCell ref="AI11:AI12"/>
    <mergeCell ref="AI15:AI16"/>
    <mergeCell ref="AI17:AI18"/>
    <mergeCell ref="AI19:AI20"/>
    <mergeCell ref="AL9:AL22"/>
    <mergeCell ref="AM9:AM22"/>
    <mergeCell ref="AN9:AN10"/>
    <mergeCell ref="AN11:AN12"/>
    <mergeCell ref="AN15:AN16"/>
    <mergeCell ref="AN17:AN18"/>
    <mergeCell ref="AN19:AN20"/>
    <mergeCell ref="AN21:AN22"/>
    <mergeCell ref="AO21:AO22"/>
    <mergeCell ref="AP9:AP10"/>
    <mergeCell ref="AP11:AP12"/>
    <mergeCell ref="AP15:AP16"/>
    <mergeCell ref="AP17:AP18"/>
    <mergeCell ref="AP19:AP20"/>
    <mergeCell ref="AP21:AP22"/>
    <mergeCell ref="AO9:AO10"/>
    <mergeCell ref="AO11:AO12"/>
    <mergeCell ref="AO15:AO16"/>
    <mergeCell ref="AO17:AO18"/>
    <mergeCell ref="AO19:AO20"/>
    <mergeCell ref="AQ19:AQ20"/>
    <mergeCell ref="AQ21:AQ22"/>
    <mergeCell ref="AP13:AP14"/>
    <mergeCell ref="AQ9:AQ10"/>
    <mergeCell ref="AQ11:AQ12"/>
    <mergeCell ref="AQ13:AQ14"/>
    <mergeCell ref="AQ15:AQ16"/>
    <mergeCell ref="AQ17:AQ18"/>
  </mergeCells>
  <phoneticPr fontId="2"/>
  <dataValidations count="1">
    <dataValidation type="list" allowBlank="1" showInputMessage="1" showErrorMessage="1" sqref="C8" xr:uid="{E38CDF1D-CE93-460D-8AFA-7F401F4B6ADF}">
      <formula1>$V$7:$V$16</formula1>
    </dataValidation>
  </dataValidations>
  <hyperlinks>
    <hyperlink ref="AI6" r:id="rId1" xr:uid="{BD177625-1290-470B-A618-9176C63FA00E}"/>
  </hyperlinks>
  <pageMargins left="0.98425196850393704" right="0.59055118110236227" top="0.98425196850393704" bottom="0.59055118110236227" header="0.51181102362204722" footer="0.51181102362204722"/>
  <pageSetup paperSize="9" scale="28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fabdb6-b2f5-465f-a630-e57c884d9063">
      <Terms xmlns="http://schemas.microsoft.com/office/infopath/2007/PartnerControls"/>
    </lcf76f155ced4ddcb4097134ff3c332f>
    <TaxCatchAll xmlns="d5e76a10-a014-46f2-b8ee-be95474f82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7C6A1ECC301E4081CEE8E4B54D7E8D" ma:contentTypeVersion="13" ma:contentTypeDescription="Create a new document." ma:contentTypeScope="" ma:versionID="a04e3956654fc5bc4b524c99693cb133">
  <xsd:schema xmlns:xsd="http://www.w3.org/2001/XMLSchema" xmlns:xs="http://www.w3.org/2001/XMLSchema" xmlns:p="http://schemas.microsoft.com/office/2006/metadata/properties" xmlns:ns2="4afabdb6-b2f5-465f-a630-e57c884d9063" xmlns:ns3="d5e76a10-a014-46f2-b8ee-be95474f8229" targetNamespace="http://schemas.microsoft.com/office/2006/metadata/properties" ma:root="true" ma:fieldsID="27541f81db133527b767f2cda9512728" ns2:_="" ns3:_="">
    <xsd:import namespace="4afabdb6-b2f5-465f-a630-e57c884d9063"/>
    <xsd:import namespace="d5e76a10-a014-46f2-b8ee-be95474f8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abdb6-b2f5-465f-a630-e57c884d9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1edaf98-933d-48b7-9af8-6bdbb703d0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76a10-a014-46f2-b8ee-be95474f822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fcd4a10-29ba-4c94-b81f-4379e1481d3c}" ma:internalName="TaxCatchAll" ma:showField="CatchAllData" ma:web="d5e76a10-a014-46f2-b8ee-be95474f8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A0CD14-C261-4231-B343-F14D2BBF1E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B20E4F-BF50-40D1-823A-943A69A50663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d5e76a10-a014-46f2-b8ee-be95474f8229"/>
    <ds:schemaRef ds:uri="4afabdb6-b2f5-465f-a630-e57c884d9063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CC907D-4954-4621-8394-8CFBD8DF8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fabdb6-b2f5-465f-a630-e57c884d9063"/>
    <ds:schemaRef ds:uri="d5e76a10-a014-46f2-b8ee-be95474f8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（様式第1号）二酸化炭素排出状況（【毎月入力用】　全事業所）</vt:lpstr>
      <vt:lpstr>【参考】二酸化炭素排出状況（【毎月入力用】　市内事業所）</vt:lpstr>
      <vt:lpstr>'（様式第1号）二酸化炭素排出状況（【毎月入力用】　全事業所）'!Print_Area</vt:lpstr>
      <vt:lpstr>'【参考】二酸化炭素排出状況（【毎月入力用】　市内事業所）'!Print_Area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2025-01-22T09:48:15Z</dcterms:created>
  <dcterms:modified xsi:type="dcterms:W3CDTF">2026-04-15T04:14:00Z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5c4f4-7a29-4385-b7a5-afbe2154ae6f_Enabled">
    <vt:lpwstr>true</vt:lpwstr>
  </property>
  <property fmtid="{D5CDD505-2E9C-101B-9397-08002B2CF9AE}" pid="3" name="MSIP_Label_b0d5c4f4-7a29-4385-b7a5-afbe2154ae6f_SetDate">
    <vt:lpwstr>2025-01-22T09:48:19Z</vt:lpwstr>
  </property>
  <property fmtid="{D5CDD505-2E9C-101B-9397-08002B2CF9AE}" pid="4" name="MSIP_Label_b0d5c4f4-7a29-4385-b7a5-afbe2154ae6f_Method">
    <vt:lpwstr>Standard</vt:lpwstr>
  </property>
  <property fmtid="{D5CDD505-2E9C-101B-9397-08002B2CF9AE}" pid="5" name="MSIP_Label_b0d5c4f4-7a29-4385-b7a5-afbe2154ae6f_Name">
    <vt:lpwstr>Confidential</vt:lpwstr>
  </property>
  <property fmtid="{D5CDD505-2E9C-101B-9397-08002B2CF9AE}" pid="6" name="MSIP_Label_b0d5c4f4-7a29-4385-b7a5-afbe2154ae6f_SiteId">
    <vt:lpwstr>2dfb2f0b-4d21-4268-9559-72926144c918</vt:lpwstr>
  </property>
  <property fmtid="{D5CDD505-2E9C-101B-9397-08002B2CF9AE}" pid="7" name="MSIP_Label_b0d5c4f4-7a29-4385-b7a5-afbe2154ae6f_ActionId">
    <vt:lpwstr>e2cbe8c9-c30d-45c5-ac14-91bb48cfb788</vt:lpwstr>
  </property>
  <property fmtid="{D5CDD505-2E9C-101B-9397-08002B2CF9AE}" pid="8" name="MSIP_Label_b0d5c4f4-7a29-4385-b7a5-afbe2154ae6f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0x010100607C6A1ECC301E4081CEE8E4B54D7E8D</vt:lpwstr>
  </property>
</Properties>
</file>